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print\planeacion_sig\Transparencia Ley 1712-2014\6-Planeacion\6.2-Plan de Gasto Publico\"/>
    </mc:Choice>
  </mc:AlternateContent>
  <bookViews>
    <workbookView xWindow="0" yWindow="0" windowWidth="24000" windowHeight="9735"/>
  </bookViews>
  <sheets>
    <sheet name="Anexo II COSTOS UNITARIOS" sheetId="1" r:id="rId1"/>
  </sheets>
  <externalReferences>
    <externalReference r:id="rId2"/>
  </externalReferences>
  <definedNames>
    <definedName name="_xlnm._FilterDatabase" localSheetId="0" hidden="1">'Anexo II COSTOS UNITARIOS'!$A$1:$T$85</definedName>
    <definedName name="_xlnm.Print_Area" localSheetId="0">'Anexo II COSTOS UNITARIOS'!$A$1:$T$85</definedName>
    <definedName name="COSTOS">'Anexo II COSTOS UNITARIOS'!$A$1:$T$85</definedName>
    <definedName name="_xlnm.Print_Titles" localSheetId="0">'Anexo II COSTOS UNITARIOS'!$A:$D,'Anexo II COSTOS UNITARIOS'!$1:$4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1" l="1"/>
  <c r="Q11" i="1"/>
  <c r="N11" i="1"/>
  <c r="T74" i="1" l="1"/>
  <c r="S74" i="1"/>
  <c r="Q74" i="1"/>
  <c r="P74" i="1"/>
  <c r="N74" i="1"/>
  <c r="K74" i="1"/>
  <c r="J74" i="1"/>
  <c r="B5" i="1"/>
  <c r="J28" i="1"/>
  <c r="G28" i="1"/>
  <c r="H10" i="1"/>
  <c r="H9" i="1"/>
  <c r="H8" i="1"/>
  <c r="H7" i="1"/>
  <c r="J105" i="1" l="1"/>
  <c r="F85" i="1"/>
  <c r="T83" i="1"/>
  <c r="Q83" i="1"/>
  <c r="N83" i="1"/>
  <c r="K83" i="1"/>
  <c r="H83" i="1"/>
  <c r="T82" i="1"/>
  <c r="Q82" i="1"/>
  <c r="N82" i="1"/>
  <c r="K82" i="1"/>
  <c r="H82" i="1"/>
  <c r="T81" i="1"/>
  <c r="Q81" i="1"/>
  <c r="N81" i="1"/>
  <c r="K81" i="1"/>
  <c r="H81" i="1"/>
  <c r="T80" i="1"/>
  <c r="Q80" i="1"/>
  <c r="N80" i="1"/>
  <c r="K80" i="1"/>
  <c r="H80" i="1"/>
  <c r="T79" i="1"/>
  <c r="Q79" i="1"/>
  <c r="N79" i="1"/>
  <c r="K79" i="1"/>
  <c r="H79" i="1"/>
  <c r="T78" i="1"/>
  <c r="Q78" i="1"/>
  <c r="N78" i="1"/>
  <c r="K78" i="1"/>
  <c r="H78" i="1"/>
  <c r="T77" i="1"/>
  <c r="Q77" i="1"/>
  <c r="N77" i="1"/>
  <c r="K77" i="1"/>
  <c r="H77" i="1"/>
  <c r="T76" i="1"/>
  <c r="Q76" i="1"/>
  <c r="N76" i="1"/>
  <c r="K76" i="1"/>
  <c r="H76" i="1"/>
  <c r="T75" i="1"/>
  <c r="Q75" i="1"/>
  <c r="N75" i="1"/>
  <c r="K75" i="1"/>
  <c r="H75" i="1"/>
  <c r="R74" i="1"/>
  <c r="O74" i="1"/>
  <c r="M74" i="1"/>
  <c r="L74" i="1"/>
  <c r="I74" i="1"/>
  <c r="G74" i="1"/>
  <c r="F74" i="1"/>
  <c r="T73" i="1"/>
  <c r="Q73" i="1"/>
  <c r="N73" i="1"/>
  <c r="K73" i="1"/>
  <c r="H73" i="1"/>
  <c r="T72" i="1"/>
  <c r="Q72" i="1"/>
  <c r="N72" i="1"/>
  <c r="K72" i="1"/>
  <c r="H72" i="1"/>
  <c r="T71" i="1"/>
  <c r="Q71" i="1"/>
  <c r="N71" i="1"/>
  <c r="K71" i="1"/>
  <c r="H71" i="1"/>
  <c r="T70" i="1"/>
  <c r="Q70" i="1"/>
  <c r="N70" i="1"/>
  <c r="K70" i="1"/>
  <c r="H70" i="1"/>
  <c r="T69" i="1"/>
  <c r="Q69" i="1"/>
  <c r="N69" i="1"/>
  <c r="K69" i="1"/>
  <c r="H69" i="1"/>
  <c r="T68" i="1"/>
  <c r="Q68" i="1"/>
  <c r="N68" i="1"/>
  <c r="K68" i="1"/>
  <c r="H68" i="1"/>
  <c r="T67" i="1"/>
  <c r="Q67" i="1"/>
  <c r="N67" i="1"/>
  <c r="K67" i="1"/>
  <c r="H67" i="1"/>
  <c r="T66" i="1"/>
  <c r="Q66" i="1"/>
  <c r="N66" i="1"/>
  <c r="K66" i="1"/>
  <c r="H66" i="1"/>
  <c r="T65" i="1"/>
  <c r="Q65" i="1"/>
  <c r="N65" i="1"/>
  <c r="K65" i="1"/>
  <c r="H65" i="1"/>
  <c r="T64" i="1"/>
  <c r="Q64" i="1"/>
  <c r="N64" i="1"/>
  <c r="K64" i="1"/>
  <c r="H64" i="1"/>
  <c r="T63" i="1"/>
  <c r="Q63" i="1"/>
  <c r="N63" i="1"/>
  <c r="K63" i="1"/>
  <c r="H63" i="1"/>
  <c r="T62" i="1"/>
  <c r="Q62" i="1"/>
  <c r="N62" i="1"/>
  <c r="K62" i="1"/>
  <c r="H62" i="1"/>
  <c r="T61" i="1"/>
  <c r="Q61" i="1"/>
  <c r="N61" i="1"/>
  <c r="K61" i="1"/>
  <c r="H61" i="1"/>
  <c r="T60" i="1"/>
  <c r="Q60" i="1"/>
  <c r="N60" i="1"/>
  <c r="K60" i="1"/>
  <c r="H60" i="1"/>
  <c r="T59" i="1"/>
  <c r="Q59" i="1"/>
  <c r="N59" i="1"/>
  <c r="K59" i="1"/>
  <c r="H59" i="1"/>
  <c r="T58" i="1"/>
  <c r="Q58" i="1"/>
  <c r="N58" i="1"/>
  <c r="K58" i="1"/>
  <c r="H58" i="1"/>
  <c r="T57" i="1"/>
  <c r="Q57" i="1"/>
  <c r="N57" i="1"/>
  <c r="K57" i="1"/>
  <c r="H57" i="1"/>
  <c r="T56" i="1"/>
  <c r="Q56" i="1"/>
  <c r="N56" i="1"/>
  <c r="K56" i="1"/>
  <c r="H56" i="1"/>
  <c r="T55" i="1"/>
  <c r="Q55" i="1"/>
  <c r="N55" i="1"/>
  <c r="K55" i="1"/>
  <c r="H55" i="1"/>
  <c r="T54" i="1"/>
  <c r="Q54" i="1"/>
  <c r="N54" i="1"/>
  <c r="K54" i="1"/>
  <c r="H54" i="1"/>
  <c r="T53" i="1"/>
  <c r="Q53" i="1"/>
  <c r="N53" i="1"/>
  <c r="K53" i="1"/>
  <c r="H53" i="1"/>
  <c r="T52" i="1"/>
  <c r="Q52" i="1"/>
  <c r="N52" i="1"/>
  <c r="K52" i="1"/>
  <c r="H52" i="1"/>
  <c r="T51" i="1"/>
  <c r="Q51" i="1"/>
  <c r="N51" i="1"/>
  <c r="K51" i="1"/>
  <c r="H51" i="1"/>
  <c r="C51" i="1"/>
  <c r="T50" i="1"/>
  <c r="Q50" i="1"/>
  <c r="N50" i="1"/>
  <c r="K50" i="1"/>
  <c r="H50" i="1"/>
  <c r="C50" i="1"/>
  <c r="T49" i="1"/>
  <c r="Q49" i="1"/>
  <c r="N49" i="1"/>
  <c r="K49" i="1"/>
  <c r="H49" i="1"/>
  <c r="H74" i="1" s="1"/>
  <c r="C49" i="1"/>
  <c r="B49" i="1"/>
  <c r="S48" i="1"/>
  <c r="R48" i="1"/>
  <c r="P48" i="1"/>
  <c r="O48" i="1"/>
  <c r="M48" i="1"/>
  <c r="L48" i="1"/>
  <c r="J48" i="1"/>
  <c r="I48" i="1"/>
  <c r="G48" i="1"/>
  <c r="F48" i="1"/>
  <c r="T47" i="1"/>
  <c r="Q47" i="1"/>
  <c r="N47" i="1"/>
  <c r="K47" i="1"/>
  <c r="H47" i="1"/>
  <c r="T46" i="1"/>
  <c r="Q46" i="1"/>
  <c r="N46" i="1"/>
  <c r="K46" i="1"/>
  <c r="H46" i="1"/>
  <c r="T45" i="1"/>
  <c r="Q45" i="1"/>
  <c r="N45" i="1"/>
  <c r="K45" i="1"/>
  <c r="H45" i="1"/>
  <c r="T44" i="1"/>
  <c r="Q44" i="1"/>
  <c r="N44" i="1"/>
  <c r="K44" i="1"/>
  <c r="H44" i="1"/>
  <c r="T43" i="1"/>
  <c r="Q43" i="1"/>
  <c r="N43" i="1"/>
  <c r="K43" i="1"/>
  <c r="H43" i="1"/>
  <c r="T42" i="1"/>
  <c r="Q42" i="1"/>
  <c r="N42" i="1"/>
  <c r="K42" i="1"/>
  <c r="H42" i="1"/>
  <c r="T41" i="1"/>
  <c r="Q41" i="1"/>
  <c r="N41" i="1"/>
  <c r="K41" i="1"/>
  <c r="H41" i="1"/>
  <c r="T40" i="1"/>
  <c r="Q40" i="1"/>
  <c r="N40" i="1"/>
  <c r="K40" i="1"/>
  <c r="H40" i="1"/>
  <c r="T39" i="1"/>
  <c r="Q39" i="1"/>
  <c r="N39" i="1"/>
  <c r="K39" i="1"/>
  <c r="H39" i="1"/>
  <c r="T38" i="1"/>
  <c r="Q38" i="1"/>
  <c r="N38" i="1"/>
  <c r="K38" i="1"/>
  <c r="H38" i="1"/>
  <c r="T37" i="1"/>
  <c r="Q37" i="1"/>
  <c r="N37" i="1"/>
  <c r="K37" i="1"/>
  <c r="H37" i="1"/>
  <c r="T36" i="1"/>
  <c r="Q36" i="1"/>
  <c r="N36" i="1"/>
  <c r="K36" i="1"/>
  <c r="H36" i="1"/>
  <c r="T35" i="1"/>
  <c r="Q35" i="1"/>
  <c r="N35" i="1"/>
  <c r="K35" i="1"/>
  <c r="H35" i="1"/>
  <c r="T34" i="1"/>
  <c r="Q34" i="1"/>
  <c r="N34" i="1"/>
  <c r="N48" i="1" s="1"/>
  <c r="K34" i="1"/>
  <c r="H34" i="1"/>
  <c r="T33" i="1"/>
  <c r="Q33" i="1"/>
  <c r="N33" i="1"/>
  <c r="K33" i="1"/>
  <c r="H33" i="1"/>
  <c r="Q32" i="1"/>
  <c r="N32" i="1"/>
  <c r="H32" i="1"/>
  <c r="C32" i="1"/>
  <c r="Q31" i="1"/>
  <c r="N31" i="1"/>
  <c r="K31" i="1"/>
  <c r="H31" i="1"/>
  <c r="C31" i="1"/>
  <c r="T48" i="1"/>
  <c r="Q30" i="1"/>
  <c r="N30" i="1"/>
  <c r="K30" i="1"/>
  <c r="H30" i="1"/>
  <c r="C30" i="1"/>
  <c r="Q29" i="1"/>
  <c r="Q48" i="1" s="1"/>
  <c r="N29" i="1"/>
  <c r="K29" i="1"/>
  <c r="K48" i="1" s="1"/>
  <c r="H29" i="1"/>
  <c r="C29" i="1"/>
  <c r="B29" i="1"/>
  <c r="S28" i="1"/>
  <c r="R28" i="1"/>
  <c r="P28" i="1"/>
  <c r="O28" i="1"/>
  <c r="M28" i="1"/>
  <c r="L28" i="1"/>
  <c r="I28" i="1"/>
  <c r="F28" i="1"/>
  <c r="T27" i="1"/>
  <c r="Q27" i="1"/>
  <c r="N27" i="1"/>
  <c r="K27" i="1"/>
  <c r="H27" i="1"/>
  <c r="T26" i="1"/>
  <c r="Q26" i="1"/>
  <c r="N26" i="1"/>
  <c r="K26" i="1"/>
  <c r="H26" i="1"/>
  <c r="T25" i="1"/>
  <c r="Q25" i="1"/>
  <c r="N25" i="1"/>
  <c r="K25" i="1"/>
  <c r="H25" i="1"/>
  <c r="T24" i="1"/>
  <c r="Q24" i="1"/>
  <c r="N24" i="1"/>
  <c r="K24" i="1"/>
  <c r="H24" i="1"/>
  <c r="T23" i="1"/>
  <c r="Q23" i="1"/>
  <c r="N23" i="1"/>
  <c r="K23" i="1"/>
  <c r="H23" i="1"/>
  <c r="T22" i="1"/>
  <c r="Q22" i="1"/>
  <c r="N22" i="1"/>
  <c r="K22" i="1"/>
  <c r="H22" i="1"/>
  <c r="T21" i="1"/>
  <c r="Q21" i="1"/>
  <c r="N21" i="1"/>
  <c r="K21" i="1"/>
  <c r="H21" i="1"/>
  <c r="T20" i="1"/>
  <c r="Q20" i="1"/>
  <c r="N20" i="1"/>
  <c r="K20" i="1"/>
  <c r="H20" i="1"/>
  <c r="T19" i="1"/>
  <c r="Q19" i="1"/>
  <c r="N19" i="1"/>
  <c r="K19" i="1"/>
  <c r="H19" i="1"/>
  <c r="T18" i="1"/>
  <c r="Q18" i="1"/>
  <c r="N18" i="1"/>
  <c r="K18" i="1"/>
  <c r="H18" i="1"/>
  <c r="T17" i="1"/>
  <c r="Q17" i="1"/>
  <c r="N17" i="1"/>
  <c r="K17" i="1"/>
  <c r="H17" i="1"/>
  <c r="T16" i="1"/>
  <c r="Q16" i="1"/>
  <c r="N16" i="1"/>
  <c r="K16" i="1"/>
  <c r="H16" i="1"/>
  <c r="T15" i="1"/>
  <c r="Q15" i="1"/>
  <c r="N15" i="1"/>
  <c r="K15" i="1"/>
  <c r="H15" i="1"/>
  <c r="T14" i="1"/>
  <c r="Q14" i="1"/>
  <c r="N14" i="1"/>
  <c r="K14" i="1"/>
  <c r="H14" i="1"/>
  <c r="T13" i="1"/>
  <c r="Q13" i="1"/>
  <c r="N13" i="1"/>
  <c r="K13" i="1"/>
  <c r="H13" i="1"/>
  <c r="T12" i="1"/>
  <c r="Q12" i="1"/>
  <c r="N12" i="1"/>
  <c r="K12" i="1"/>
  <c r="H12" i="1"/>
  <c r="H11" i="1"/>
  <c r="C11" i="1"/>
  <c r="AG10" i="1"/>
  <c r="AH10" i="1" s="1"/>
  <c r="AI10" i="1" s="1"/>
  <c r="AJ10" i="1" s="1"/>
  <c r="T10" i="1"/>
  <c r="Q10" i="1"/>
  <c r="N10" i="1"/>
  <c r="K10" i="1"/>
  <c r="C10" i="1"/>
  <c r="T9" i="1"/>
  <c r="Q9" i="1"/>
  <c r="N9" i="1"/>
  <c r="K9" i="1"/>
  <c r="C9" i="1"/>
  <c r="T8" i="1"/>
  <c r="Q8" i="1"/>
  <c r="N8" i="1"/>
  <c r="K8" i="1"/>
  <c r="C8" i="1"/>
  <c r="T7" i="1"/>
  <c r="Q7" i="1"/>
  <c r="N7" i="1"/>
  <c r="K7" i="1"/>
  <c r="C7" i="1"/>
  <c r="T6" i="1"/>
  <c r="Q6" i="1"/>
  <c r="N6" i="1"/>
  <c r="K6" i="1"/>
  <c r="H6" i="1"/>
  <c r="C6" i="1"/>
  <c r="T5" i="1"/>
  <c r="Q5" i="1"/>
  <c r="N5" i="1"/>
  <c r="K5" i="1"/>
  <c r="H5" i="1"/>
  <c r="C5" i="1"/>
  <c r="H48" i="1" l="1"/>
  <c r="H28" i="1"/>
  <c r="K28" i="1"/>
  <c r="J87" i="1" s="1"/>
  <c r="J92" i="1" s="1"/>
  <c r="N28" i="1"/>
  <c r="M87" i="1" s="1"/>
  <c r="Q28" i="1"/>
  <c r="T28" i="1"/>
  <c r="G87" i="1"/>
  <c r="S87" i="1" l="1"/>
  <c r="P87" i="1"/>
</calcChain>
</file>

<file path=xl/comments1.xml><?xml version="1.0" encoding="utf-8"?>
<comments xmlns="http://schemas.openxmlformats.org/spreadsheetml/2006/main">
  <authors>
    <author>AGE</author>
  </authors>
  <commentList>
    <comment ref="A2" authorId="0" shapeId="0">
      <text>
        <r>
          <rPr>
            <b/>
            <sz val="8"/>
            <color indexed="10"/>
            <rFont val="Tahoma"/>
            <family val="2"/>
          </rPr>
          <t xml:space="preserve">Teniendo en cuenta el cronograma del proyecto, establecer los costos del proyecto, en miles de pesos del año en el cual se prepara el proyecto. Para cada año se deberá respetar el límite de cuota global que estableció la DDP. </t>
        </r>
        <r>
          <rPr>
            <sz val="8"/>
            <color indexed="81"/>
            <rFont val="Tahoma"/>
            <family val="2"/>
          </rPr>
          <t xml:space="preserve">
</t>
        </r>
      </text>
    </comment>
  </commentList>
</comments>
</file>

<file path=xl/sharedStrings.xml><?xml version="1.0" encoding="utf-8"?>
<sst xmlns="http://schemas.openxmlformats.org/spreadsheetml/2006/main" count="150" uniqueCount="126">
  <si>
    <t xml:space="preserve">FORMATO DE SALIDA PARA FORMULACIÓN DE PROYECTOS </t>
  </si>
  <si>
    <t>TIPIFICACIÓN DEL GASTO</t>
  </si>
  <si>
    <r>
      <rPr>
        <b/>
        <u/>
        <sz val="8"/>
        <color indexed="12"/>
        <rFont val="Arial"/>
        <family val="2"/>
      </rPr>
      <t>Anexo II</t>
    </r>
    <r>
      <rPr>
        <b/>
        <sz val="8"/>
        <color indexed="12"/>
        <rFont val="Arial"/>
        <family val="2"/>
      </rPr>
      <t>. COSTOS UNITARIOS POR ACTIVIDAD</t>
    </r>
  </si>
  <si>
    <t xml:space="preserve">TIPIFICACIÓN DEL GASTO: Para diligenciar esta celda se debe tener en cuenta la clasificación del gasto deacuerdo  al tipo y al componente, para ello se codificaron dichos conceptos, estos códigos cuentan con dos dígitos los cuales representan: el primero  es la designación del tipo de gasto, y el segundo es su respectivo componente, y para la definición de este debemos apoyarnos en la clasificación que se encuentra  a continuación. 
Dichos códigos se asignan a cada una de las actividades seleccionándolos de la lista que despliega en las respectivas celdas.   </t>
  </si>
  <si>
    <t>COMPONENTE</t>
  </si>
  <si>
    <t>META</t>
  </si>
  <si>
    <t>ACTIVIDADES</t>
  </si>
  <si>
    <t>COMPONENTE DE GASTO</t>
  </si>
  <si>
    <t>PRODUCTO</t>
  </si>
  <si>
    <t>CANTI.</t>
  </si>
  <si>
    <t>COS. UNITA</t>
  </si>
  <si>
    <t>TOTAL 2016</t>
  </si>
  <si>
    <t>TOTAL 2017</t>
  </si>
  <si>
    <t>TOTAL 2018</t>
  </si>
  <si>
    <t>TOTAL 2019</t>
  </si>
  <si>
    <t>TOTAL 2020</t>
  </si>
  <si>
    <t>Ejecución contrato de obra - Refuerzo del Claustro</t>
  </si>
  <si>
    <t>Espacios físicos habilitados y en uso</t>
  </si>
  <si>
    <t xml:space="preserve">Mobiliario instalado </t>
  </si>
  <si>
    <t>Contrato de arrendamiento</t>
  </si>
  <si>
    <t>1,1. Construcción</t>
  </si>
  <si>
    <t>20__</t>
  </si>
  <si>
    <t>Estudio técnico y financiero</t>
  </si>
  <si>
    <t xml:space="preserve"> 1,2.  Adquisición</t>
  </si>
  <si>
    <t xml:space="preserve"> 1,3.  Mejoramiento y mantenimiento</t>
  </si>
  <si>
    <t>INFLA. PROYECTADA</t>
  </si>
  <si>
    <t>Fachada restaurada</t>
  </si>
  <si>
    <t>1.2.5</t>
  </si>
  <si>
    <t>2. DOTACIÓN</t>
  </si>
  <si>
    <t>2,1 Adquisición y producción de equipos, materiales, suministros y servicios propios del sector</t>
  </si>
  <si>
    <t>1.3.1</t>
  </si>
  <si>
    <t>1.3.2</t>
  </si>
  <si>
    <t>1.3.3</t>
  </si>
  <si>
    <t>2,2.  Mantenimiento de equipos, materiales suministros y servicios propios del sector</t>
  </si>
  <si>
    <t>1.3.4</t>
  </si>
  <si>
    <t>1.3.5</t>
  </si>
  <si>
    <t>1.4.1</t>
  </si>
  <si>
    <t>3. RECURSO HUMANO</t>
  </si>
  <si>
    <t>1.4.2</t>
  </si>
  <si>
    <t>3,1. Divulgación, asistencia técnicas capacitación</t>
  </si>
  <si>
    <t>1.4.3</t>
  </si>
  <si>
    <t>3,2. Protección y bienestar social</t>
  </si>
  <si>
    <t>1.4.4</t>
  </si>
  <si>
    <t>1.4.5</t>
  </si>
  <si>
    <t>4. INVESTIGACIÓN Y ESTUDIOS</t>
  </si>
  <si>
    <t>4,1. Investigación básica, aplicada y estudios</t>
  </si>
  <si>
    <t>1.5.1</t>
  </si>
  <si>
    <t>4,2. Estudios de Preinversión</t>
  </si>
  <si>
    <t>1.5.2</t>
  </si>
  <si>
    <t>4,3. Levantamiento de información para  procesamiento</t>
  </si>
  <si>
    <t>1.5.3</t>
  </si>
  <si>
    <t>4,4. Actualización de información para procesamiento</t>
  </si>
  <si>
    <t>1.5.4</t>
  </si>
  <si>
    <t>5. ADMINISTRACIÓN DEL ESTADO</t>
  </si>
  <si>
    <t>5,1. Asistencia técnica, divulgación y capacitación a funcionarios del Estado para apoyo a la administración del Estado</t>
  </si>
  <si>
    <t>1.5.5</t>
  </si>
  <si>
    <t>TOTAL META 1</t>
  </si>
  <si>
    <t>Software instalado y en funcionamiento</t>
  </si>
  <si>
    <t>Equipos de computo adquiridos y en uso</t>
  </si>
  <si>
    <t>5,2. Administración, Atención, Control y Organización  Institucional para apoyo a la gestión del Estado</t>
  </si>
  <si>
    <t>Actualización y migración de la página web</t>
  </si>
  <si>
    <t>Contratato suscrito</t>
  </si>
  <si>
    <t>5,3. Atención, Control y Organización Institucional para el apoyo a la gestión del Estado</t>
  </si>
  <si>
    <t>2.3.1</t>
  </si>
  <si>
    <t>6,2. Subsidios de Créditos</t>
  </si>
  <si>
    <t>2.3.2</t>
  </si>
  <si>
    <t xml:space="preserve">6,3. Transferencias
</t>
  </si>
  <si>
    <t>2.3.3</t>
  </si>
  <si>
    <t>6,4  Inversiones y Aportes Financieros</t>
  </si>
  <si>
    <t>2.3.4</t>
  </si>
  <si>
    <t>6,5. Capitalización</t>
  </si>
  <si>
    <t>2.3.5</t>
  </si>
  <si>
    <t>2.4.1</t>
  </si>
  <si>
    <t>2.4.2</t>
  </si>
  <si>
    <t>2.4.3</t>
  </si>
  <si>
    <t>2.4.4</t>
  </si>
  <si>
    <t>2.4.5</t>
  </si>
  <si>
    <t>2.5.1</t>
  </si>
  <si>
    <t>2.5.2</t>
  </si>
  <si>
    <t>2.5.3</t>
  </si>
  <si>
    <t>2.5.4</t>
  </si>
  <si>
    <t>2.5.5</t>
  </si>
  <si>
    <t>TOTAL META 2</t>
  </si>
  <si>
    <t>Esquemas de seguridad implementados</t>
  </si>
  <si>
    <t>Vehículos adquiridos</t>
  </si>
  <si>
    <t>3.1.4</t>
  </si>
  <si>
    <t>3.1.5</t>
  </si>
  <si>
    <t>3.2.1</t>
  </si>
  <si>
    <t>3.2.2</t>
  </si>
  <si>
    <t>3.2.3</t>
  </si>
  <si>
    <t>3.2.4</t>
  </si>
  <si>
    <t>3.2.5</t>
  </si>
  <si>
    <t>3.3.1</t>
  </si>
  <si>
    <t>3.3.2</t>
  </si>
  <si>
    <t>3.3.3</t>
  </si>
  <si>
    <t>3.3.4</t>
  </si>
  <si>
    <t>3.3.5</t>
  </si>
  <si>
    <t>3.4.1</t>
  </si>
  <si>
    <t>3.4.2</t>
  </si>
  <si>
    <t>3.4.3</t>
  </si>
  <si>
    <t>3.4.4</t>
  </si>
  <si>
    <t>3.4.5</t>
  </si>
  <si>
    <t>3.5.1</t>
  </si>
  <si>
    <t>3.5.2</t>
  </si>
  <si>
    <t>3.5.3</t>
  </si>
  <si>
    <t>3.5.4</t>
  </si>
  <si>
    <t>3.5.5</t>
  </si>
  <si>
    <t>TOTAL META 3</t>
  </si>
  <si>
    <t>OTROS</t>
  </si>
  <si>
    <t>TOTAL META</t>
  </si>
  <si>
    <t>TOTAL COSTO POR AÑO</t>
  </si>
  <si>
    <t>TOTAL COSTO PROYECTO</t>
  </si>
  <si>
    <t>RECURSOS POR PROGRAMAR</t>
  </si>
  <si>
    <t>META 1: Realizar el 100% de las actividades programadas para el fortalecimiento y actualización de infraestructura física del Concejo de Bogotá, D.C.</t>
  </si>
  <si>
    <t xml:space="preserve">Muebles en madera </t>
  </si>
  <si>
    <t xml:space="preserve"> $       150.000.000,00 </t>
  </si>
  <si>
    <t>META 2: Realizar el 100% de las actividades programadas para el fortalecimiento y actualización de infraestructura tecnológica del Concejo de Bogotá, D.C.</t>
  </si>
  <si>
    <t xml:space="preserve">voto electrónico sonido audio y video ECN ( que incluye las pantallas de tv para las 45 UAN) de acuerdo a la necesidad cotizada y remitida por el Concejo </t>
  </si>
  <si>
    <t xml:space="preserve"> $   2.500.000.000,00 </t>
  </si>
  <si>
    <t xml:space="preserve">otras necesidades priorizadas para Sistemas </t>
  </si>
  <si>
    <t xml:space="preserve"> $       750.000.000,00 </t>
  </si>
  <si>
    <t>META 3: Garantizar 100% los esquemas de seguridad de los Concejales de Bogotá y la actualización del parque automotor administrativo de la Corporación</t>
  </si>
  <si>
    <t xml:space="preserve">Escoltas Policia Nacional </t>
  </si>
  <si>
    <t xml:space="preserve"> $       600.000.000,00 </t>
  </si>
  <si>
    <t xml:space="preserve">TOTAL </t>
  </si>
  <si>
    <t xml:space="preserve"> $   4.000.000.000,00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</si>
</sst>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16" x14ac:knownFonts="1">
    <font>
      <sz val="10"/>
      <name val="Arial"/>
      <family val="2"/>
    </font>
    <font>
      <sz val="10"/>
      <name val="Arial"/>
      <family val="2"/>
    </font>
    <font>
      <b/>
      <sz val="8"/>
      <color indexed="9"/>
      <name val="Arial"/>
      <family val="2"/>
    </font>
    <font>
      <b/>
      <sz val="8"/>
      <name val="Arial"/>
      <family val="2"/>
    </font>
    <font>
      <sz val="8"/>
      <name val="Arial"/>
      <family val="2"/>
    </font>
    <font>
      <b/>
      <sz val="8"/>
      <color indexed="12"/>
      <name val="Arial"/>
      <family val="2"/>
    </font>
    <font>
      <b/>
      <u/>
      <sz val="8"/>
      <color indexed="12"/>
      <name val="Arial"/>
      <family val="2"/>
    </font>
    <font>
      <b/>
      <sz val="7"/>
      <name val="Arial"/>
      <family val="2"/>
    </font>
    <font>
      <b/>
      <sz val="7"/>
      <color theme="1"/>
      <name val="Arial"/>
      <family val="2"/>
    </font>
    <font>
      <b/>
      <sz val="8"/>
      <color indexed="10"/>
      <name val="Arial"/>
      <family val="2"/>
    </font>
    <font>
      <sz val="9"/>
      <color theme="1"/>
      <name val="Calibri"/>
      <family val="2"/>
      <scheme val="minor"/>
    </font>
    <font>
      <sz val="8"/>
      <color rgb="FFFF0000"/>
      <name val="Arial"/>
      <family val="2"/>
    </font>
    <font>
      <sz val="8"/>
      <color rgb="FF000000"/>
      <name val="Arial"/>
      <family val="2"/>
    </font>
    <font>
      <b/>
      <sz val="8"/>
      <color rgb="FF000000"/>
      <name val="Arial"/>
      <family val="2"/>
    </font>
    <font>
      <b/>
      <sz val="8"/>
      <color indexed="10"/>
      <name val="Tahoma"/>
      <family val="2"/>
    </font>
    <font>
      <sz val="8"/>
      <color indexed="81"/>
      <name val="Tahoma"/>
      <family val="2"/>
    </font>
  </fonts>
  <fills count="7">
    <fill>
      <patternFill patternType="none"/>
    </fill>
    <fill>
      <patternFill patternType="gray125"/>
    </fill>
    <fill>
      <patternFill patternType="solid">
        <fgColor indexed="18"/>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BDD7E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97">
    <xf numFmtId="0" fontId="0" fillId="0" borderId="0" xfId="0"/>
    <xf numFmtId="0" fontId="2" fillId="2" borderId="1" xfId="0" applyFont="1" applyFill="1" applyBorder="1" applyAlignment="1"/>
    <xf numFmtId="0" fontId="2" fillId="2" borderId="1" xfId="0" applyFont="1" applyFill="1" applyBorder="1" applyAlignment="1">
      <alignment horizontal="justify" wrapText="1"/>
    </xf>
    <xf numFmtId="0" fontId="3" fillId="2" borderId="1" xfId="0" applyFont="1" applyFill="1" applyBorder="1" applyAlignment="1"/>
    <xf numFmtId="0" fontId="4" fillId="0" borderId="0" xfId="0" applyFont="1"/>
    <xf numFmtId="0" fontId="5" fillId="0" borderId="0" xfId="0" applyFont="1" applyBorder="1" applyAlignment="1"/>
    <xf numFmtId="0" fontId="4" fillId="0" borderId="0" xfId="0" applyFont="1" applyBorder="1"/>
    <xf numFmtId="0" fontId="3" fillId="0" borderId="0" xfId="0" applyFont="1"/>
    <xf numFmtId="0" fontId="3" fillId="0" borderId="0" xfId="0" applyFont="1" applyBorder="1"/>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4" fillId="0" borderId="1" xfId="0" applyFont="1" applyBorder="1" applyAlignment="1">
      <alignment horizontal="center"/>
    </xf>
    <xf numFmtId="0" fontId="4" fillId="0" borderId="1" xfId="0" applyFont="1" applyBorder="1" applyAlignment="1">
      <alignment horizontal="justify" wrapText="1"/>
    </xf>
    <xf numFmtId="0" fontId="4" fillId="0" borderId="1" xfId="0" applyFont="1" applyFill="1" applyBorder="1"/>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4" fillId="0" borderId="0" xfId="0" applyFont="1" applyAlignment="1">
      <alignment wrapText="1"/>
    </xf>
    <xf numFmtId="0" fontId="4" fillId="0" borderId="0" xfId="0" applyFont="1" applyFill="1" applyAlignment="1">
      <alignment wrapText="1"/>
    </xf>
    <xf numFmtId="0" fontId="5" fillId="0" borderId="1" xfId="0" applyFont="1" applyBorder="1" applyAlignment="1">
      <alignment vertical="top" wrapText="1"/>
    </xf>
    <xf numFmtId="0" fontId="3" fillId="0" borderId="1" xfId="0" applyFont="1" applyBorder="1" applyAlignment="1">
      <alignment horizontal="center" wrapText="1"/>
    </xf>
    <xf numFmtId="0" fontId="5" fillId="0" borderId="1" xfId="0" applyFont="1" applyBorder="1" applyAlignment="1">
      <alignment horizontal="justify" vertical="top" wrapText="1"/>
    </xf>
    <xf numFmtId="0" fontId="4" fillId="0" borderId="1" xfId="0" applyFont="1" applyFill="1" applyBorder="1" applyAlignment="1">
      <alignment horizontal="justify" wrapText="1"/>
    </xf>
    <xf numFmtId="0" fontId="4" fillId="0" borderId="2" xfId="0" applyFont="1" applyBorder="1" applyAlignment="1">
      <alignment vertical="center"/>
    </xf>
    <xf numFmtId="0" fontId="5" fillId="0" borderId="1" xfId="0" applyFont="1" applyBorder="1"/>
    <xf numFmtId="0" fontId="3" fillId="4" borderId="1" xfId="0" applyFont="1" applyFill="1" applyBorder="1"/>
    <xf numFmtId="0" fontId="3" fillId="4" borderId="1" xfId="0" applyFont="1" applyFill="1" applyBorder="1" applyAlignment="1">
      <alignment horizontal="justify" wrapText="1"/>
    </xf>
    <xf numFmtId="1" fontId="4" fillId="0" borderId="1" xfId="0" applyNumberFormat="1" applyFont="1"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1" fontId="4" fillId="0" borderId="1" xfId="0" applyNumberFormat="1"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xf>
    <xf numFmtId="0" fontId="4" fillId="0" borderId="0" xfId="0" applyFont="1" applyAlignment="1">
      <alignment horizontal="justify" wrapText="1"/>
    </xf>
    <xf numFmtId="0" fontId="4" fillId="0" borderId="0" xfId="0" applyFont="1" applyFill="1"/>
    <xf numFmtId="0" fontId="4" fillId="5" borderId="0" xfId="0" applyFont="1" applyFill="1"/>
    <xf numFmtId="3" fontId="4" fillId="0" borderId="0" xfId="0" applyNumberFormat="1" applyFont="1"/>
    <xf numFmtId="0" fontId="11" fillId="0" borderId="0" xfId="0" applyFont="1"/>
    <xf numFmtId="3" fontId="11" fillId="0" borderId="0" xfId="0" applyNumberFormat="1" applyFont="1"/>
    <xf numFmtId="0" fontId="4" fillId="0" borderId="0" xfId="0" applyFont="1" applyAlignment="1">
      <alignment horizontal="right"/>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7" xfId="0" applyFont="1" applyBorder="1" applyAlignment="1">
      <alignment horizontal="right" vertical="center"/>
    </xf>
    <xf numFmtId="0" fontId="12" fillId="0" borderId="9" xfId="0" applyFont="1" applyBorder="1" applyAlignment="1">
      <alignment vertical="center" wrapText="1"/>
    </xf>
    <xf numFmtId="0" fontId="12" fillId="0" borderId="9" xfId="0" applyFont="1" applyBorder="1" applyAlignment="1">
      <alignment horizontal="right" vertical="center"/>
    </xf>
    <xf numFmtId="0" fontId="12" fillId="0" borderId="11" xfId="0" applyFont="1" applyBorder="1" applyAlignment="1">
      <alignment vertical="center" wrapText="1"/>
    </xf>
    <xf numFmtId="0" fontId="12" fillId="6" borderId="11" xfId="0" applyFont="1" applyFill="1" applyBorder="1" applyAlignment="1">
      <alignment vertical="center"/>
    </xf>
    <xf numFmtId="0" fontId="13" fillId="6" borderId="9" xfId="0" applyFont="1" applyFill="1" applyBorder="1" applyAlignment="1">
      <alignment vertical="center" wrapText="1"/>
    </xf>
    <xf numFmtId="0" fontId="13" fillId="6" borderId="9" xfId="0" applyFont="1" applyFill="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165" fontId="4" fillId="0" borderId="1" xfId="1" applyNumberFormat="1" applyFont="1" applyBorder="1" applyAlignment="1">
      <alignment horizontal="center" vertical="center"/>
    </xf>
    <xf numFmtId="3" fontId="3" fillId="4" borderId="1" xfId="0" applyNumberFormat="1" applyFont="1" applyFill="1" applyBorder="1" applyAlignment="1">
      <alignment vertical="center"/>
    </xf>
    <xf numFmtId="3" fontId="4" fillId="0" borderId="1" xfId="0" applyNumberFormat="1"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vertical="center" wrapText="1"/>
    </xf>
    <xf numFmtId="0" fontId="4" fillId="0" borderId="1" xfId="0" applyFont="1" applyFill="1" applyBorder="1" applyAlignment="1">
      <alignment vertical="center"/>
    </xf>
    <xf numFmtId="3" fontId="4" fillId="0" borderId="1" xfId="0" applyNumberFormat="1" applyFont="1" applyFill="1" applyBorder="1" applyAlignment="1">
      <alignment horizontal="right" vertical="center"/>
    </xf>
    <xf numFmtId="164" fontId="10" fillId="0" borderId="1" xfId="1" applyFont="1" applyBorder="1" applyAlignment="1">
      <alignment vertical="center" wrapText="1"/>
    </xf>
    <xf numFmtId="1" fontId="4" fillId="0" borderId="1" xfId="0" applyNumberFormat="1" applyFont="1" applyBorder="1" applyAlignment="1">
      <alignment vertical="center"/>
    </xf>
    <xf numFmtId="165" fontId="4" fillId="0" borderId="1" xfId="1" applyNumberFormat="1" applyFont="1" applyBorder="1" applyAlignment="1">
      <alignment vertical="center"/>
    </xf>
    <xf numFmtId="0" fontId="3" fillId="4" borderId="1" xfId="0" applyFont="1" applyFill="1" applyBorder="1" applyAlignment="1">
      <alignment vertical="center"/>
    </xf>
    <xf numFmtId="165" fontId="3" fillId="4" borderId="1" xfId="1" applyNumberFormat="1" applyFont="1" applyFill="1" applyBorder="1" applyAlignment="1">
      <alignment vertical="center"/>
    </xf>
    <xf numFmtId="0" fontId="5" fillId="0" borderId="0" xfId="0" applyFont="1" applyBorder="1" applyAlignment="1">
      <alignment horizontal="center"/>
    </xf>
    <xf numFmtId="0" fontId="5" fillId="3" borderId="1" xfId="0" applyFont="1" applyFill="1" applyBorder="1" applyAlignment="1">
      <alignment horizontal="left"/>
    </xf>
    <xf numFmtId="0" fontId="5" fillId="0" borderId="0" xfId="0" applyFont="1" applyFill="1" applyAlignment="1">
      <alignment horizontal="justify" vertical="top" wrapText="1"/>
    </xf>
    <xf numFmtId="0" fontId="5" fillId="0" borderId="4" xfId="0" applyFont="1" applyFill="1" applyBorder="1" applyAlignment="1">
      <alignment horizontal="justify" vertical="top" wrapText="1"/>
    </xf>
    <xf numFmtId="0" fontId="7" fillId="0" borderId="1"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justify" wrapText="1"/>
    </xf>
    <xf numFmtId="0" fontId="8"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9" fillId="0" borderId="1" xfId="0" applyFont="1" applyBorder="1" applyAlignment="1">
      <alignment horizontal="center" vertical="center"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5" xfId="0" applyFont="1" applyBorder="1" applyAlignment="1">
      <alignment horizontal="justify"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 xfId="0" applyFont="1" applyBorder="1" applyAlignment="1">
      <alignment horizontal="left" vertical="top" wrapText="1"/>
    </xf>
    <xf numFmtId="0" fontId="12" fillId="0" borderId="8" xfId="0" applyFont="1" applyBorder="1" applyAlignment="1">
      <alignment vertical="center" wrapText="1"/>
    </xf>
    <xf numFmtId="0" fontId="12" fillId="0" borderId="10" xfId="0" applyFont="1" applyBorder="1" applyAlignment="1">
      <alignment vertical="center" wrapText="1"/>
    </xf>
    <xf numFmtId="0" fontId="4" fillId="0" borderId="1" xfId="0" applyFont="1" applyBorder="1" applyAlignment="1">
      <alignment horizontal="justify" vertical="center" wrapText="1"/>
    </xf>
    <xf numFmtId="0" fontId="5" fillId="0" borderId="1" xfId="0" applyFont="1" applyBorder="1" applyAlignment="1">
      <alignment horizontal="justify" vertical="top" wrapText="1"/>
    </xf>
    <xf numFmtId="0" fontId="9" fillId="0" borderId="1" xfId="0" applyFont="1" applyBorder="1" applyAlignment="1">
      <alignment horizontal="center" vertical="center"/>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YECTO%20DE%20INVERSION%20728\PROYECTO%202016-2020\REPROGRAMACION%20ENERO%202017\2017_02_02_%20%2058-F%20%2016%20Proyecto%20de%20Inversi&#243;n%20728%20%20Reprogramaci&#243;n%20Ener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DENTIFICACIÓN DEL PROYECTO"/>
      <sheetName val="DESCRIPCIÓN DEL PROBLEMA"/>
      <sheetName val="ANTECEDENTES"/>
      <sheetName val="POBLACION OBJETIVO"/>
      <sheetName val="ANÁLISIS DE ALTERNATIVAS"/>
      <sheetName val="DESCRIPCIÓN DEL PROYECTO"/>
      <sheetName val="OBJETIVOS "/>
      <sheetName val="METAS"/>
      <sheetName val="FLUJO FINAN-FUENTES "/>
      <sheetName val="OTROS ASPECTOS-1"/>
      <sheetName val="OTROS ASPECTOS-2"/>
      <sheetName val="Anexo I ACTIVIDADES"/>
      <sheetName val="Anexo II COSTOS UNITARIOS"/>
    </sheetNames>
    <sheetDataSet>
      <sheetData sheetId="0" refreshError="1"/>
      <sheetData sheetId="1" refreshError="1"/>
      <sheetData sheetId="2" refreshError="1"/>
      <sheetData sheetId="3" refreshError="1"/>
      <sheetData sheetId="4" refreshError="1"/>
      <sheetData sheetId="5" refreshError="1"/>
      <sheetData sheetId="6" refreshError="1">
        <row r="40">
          <cell r="B40" t="str">
            <v xml:space="preserve">META 1: Realizar el 100% de las actividades programadas para el fortalecimiento y actualización de infraestructura física del Concejo de Bogotá, D.C. </v>
          </cell>
        </row>
        <row r="41">
          <cell r="B41" t="str">
            <v>1.1. Efectuar el reforzamiento estructural del Claustro del Concejo de Bogotá fase 3</v>
          </cell>
        </row>
        <row r="42">
          <cell r="B42" t="str">
            <v>1.2. Adecuar y remodelar la infraestructura y espacios físicos del Concejo de Bogotá</v>
          </cell>
        </row>
        <row r="43">
          <cell r="B43" t="str">
            <v xml:space="preserve">1.3.  Adquirir y montar el mobiliario y equipo de oficina </v>
          </cell>
        </row>
        <row r="44">
          <cell r="B44" t="str">
            <v>1.4. Tomar en arrendamiento las instalaciones y bodegas para uso del Concejo de Bogotá.</v>
          </cell>
        </row>
        <row r="45">
          <cell r="B45" t="str">
            <v xml:space="preserve"> 1.5 Contratar la Consultoría para el estudio técnico y financiero para la adquisición de la sede administrativa </v>
          </cell>
        </row>
        <row r="46">
          <cell r="B46" t="str">
            <v>1.6. Adquirir y montar mobiliario para el Recinto los Comuneros</v>
          </cell>
        </row>
        <row r="47">
          <cell r="B47" t="str">
            <v>1.7. Realizar la restauración de la fachada del Edificio de la sede principal del Concejo de Bogotá D.C.</v>
          </cell>
        </row>
        <row r="48">
          <cell r="B48" t="str">
            <v>META 2: Realizar el 100% de las actividades programadas para el fortalecimiento y actualización de infraestructura tecnológica del Concejo de Bogotá, D.C.</v>
          </cell>
        </row>
        <row r="49">
          <cell r="B49" t="str">
            <v>2.1. Adquirir Software para el Concejo de Bogotá</v>
          </cell>
        </row>
        <row r="50">
          <cell r="B50" t="str">
            <v>2.2. Adquirir  Hardware para el Concejo de Bogotá</v>
          </cell>
        </row>
        <row r="51">
          <cell r="B51" t="str">
            <v>2.3. Adquirir  soluciones tecnológicas Integrales para el Concejo de Bogotá.</v>
          </cell>
        </row>
        <row r="52">
          <cell r="B52" t="str">
            <v xml:space="preserve">2.4. Contratar servicios profesionales para soporte en temas de tecnología </v>
          </cell>
        </row>
        <row r="53">
          <cell r="B53" t="str">
            <v>META 3: Garantizar 100% los esquemas de seguridad de los Concejales de Bogotá y la actualización del parque automotor administrativo de la Corporación</v>
          </cell>
        </row>
        <row r="54">
          <cell r="B54" t="str">
            <v>3.1. Implementar el  esquema de seguridad de los Concejales del Distrito Capital que se encuentran en situación de riesgo extraordinario o extremo.</v>
          </cell>
        </row>
        <row r="55">
          <cell r="B55" t="str">
            <v xml:space="preserve">3.2. Actualizar el parque automotor administrativo de la Corporación </v>
          </cell>
        </row>
        <row r="56">
          <cell r="B56" t="str">
            <v>3.3. Fortalecer el servicio de protección que presta la Policia a los Concejales de Bogotá D.C.</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J107"/>
  <sheetViews>
    <sheetView showGridLines="0" tabSelected="1" zoomScale="110" zoomScaleNormal="110" workbookViewId="0">
      <pane xSplit="5" ySplit="4" topLeftCell="K5" activePane="bottomRight" state="frozen"/>
      <selection pane="topRight" activeCell="F1" sqref="F1"/>
      <selection pane="bottomLeft" activeCell="A5" sqref="A5"/>
      <selection pane="bottomRight" activeCell="R3" sqref="R3:T3"/>
    </sheetView>
  </sheetViews>
  <sheetFormatPr baseColWidth="10" defaultRowHeight="11.25" x14ac:dyDescent="0.2"/>
  <cols>
    <col min="1" max="1" width="4.7109375" style="32" customWidth="1"/>
    <col min="2" max="2" width="19.140625" style="4" customWidth="1"/>
    <col min="3" max="3" width="30.7109375" style="33" customWidth="1"/>
    <col min="4" max="4" width="11.5703125" style="34" bestFit="1" customWidth="1"/>
    <col min="5" max="5" width="15.42578125" style="4" bestFit="1" customWidth="1"/>
    <col min="6" max="6" width="5.140625" style="4" customWidth="1"/>
    <col min="7" max="7" width="12.42578125" style="4" customWidth="1"/>
    <col min="8" max="8" width="14.5703125" style="4" customWidth="1"/>
    <col min="9" max="9" width="5.28515625" style="4" customWidth="1"/>
    <col min="10" max="11" width="13.28515625" style="4" bestFit="1" customWidth="1"/>
    <col min="12" max="12" width="5.28515625" style="4" customWidth="1"/>
    <col min="13" max="13" width="14.140625" style="4" bestFit="1" customWidth="1"/>
    <col min="14" max="14" width="13.28515625" style="4" bestFit="1" customWidth="1"/>
    <col min="15" max="15" width="5" style="4" customWidth="1"/>
    <col min="16" max="17" width="15.42578125" style="4" bestFit="1" customWidth="1"/>
    <col min="18" max="18" width="6.5703125" style="4" customWidth="1"/>
    <col min="19" max="19" width="14.140625" style="4" bestFit="1" customWidth="1"/>
    <col min="20" max="20" width="13.28515625" style="4" bestFit="1" customWidth="1"/>
    <col min="21" max="21" width="11.42578125" style="4"/>
    <col min="22" max="22" width="19.7109375" style="4" customWidth="1"/>
    <col min="23" max="23" width="45.28515625" style="4" customWidth="1"/>
    <col min="24" max="24" width="14.28515625" style="4" customWidth="1"/>
    <col min="25" max="16384" width="11.42578125" style="4"/>
  </cols>
  <sheetData>
    <row r="1" spans="1:36" ht="15.75" customHeight="1" x14ac:dyDescent="0.2">
      <c r="A1" s="1"/>
      <c r="B1" s="1"/>
      <c r="C1" s="2"/>
      <c r="D1" s="3"/>
      <c r="E1" s="1"/>
      <c r="F1" s="1"/>
      <c r="G1" s="1"/>
      <c r="H1" s="1"/>
      <c r="I1" s="1"/>
      <c r="J1" s="1"/>
      <c r="K1" s="1"/>
      <c r="L1" s="1" t="s">
        <v>0</v>
      </c>
      <c r="M1" s="1"/>
      <c r="N1" s="1"/>
      <c r="O1" s="1"/>
      <c r="P1" s="1"/>
      <c r="Q1" s="1"/>
      <c r="R1" s="1"/>
      <c r="S1" s="1"/>
      <c r="T1" s="1"/>
      <c r="V1" s="72" t="s">
        <v>1</v>
      </c>
      <c r="W1" s="72"/>
      <c r="X1" s="72"/>
      <c r="Y1" s="5"/>
      <c r="Z1" s="6"/>
      <c r="AA1" s="6"/>
    </row>
    <row r="2" spans="1:36" ht="15.75" customHeight="1" x14ac:dyDescent="0.2">
      <c r="A2" s="73" t="s">
        <v>2</v>
      </c>
      <c r="B2" s="73"/>
      <c r="C2" s="73"/>
      <c r="D2" s="73"/>
      <c r="E2" s="73"/>
      <c r="F2" s="73"/>
      <c r="G2" s="73"/>
      <c r="H2" s="73"/>
      <c r="I2" s="73"/>
      <c r="J2" s="73"/>
      <c r="K2" s="73"/>
      <c r="L2" s="73"/>
      <c r="M2" s="73"/>
      <c r="N2" s="73"/>
      <c r="O2" s="73"/>
      <c r="P2" s="73"/>
      <c r="Q2" s="73"/>
      <c r="R2" s="73"/>
      <c r="S2" s="73"/>
      <c r="T2" s="73"/>
      <c r="V2" s="74" t="s">
        <v>3</v>
      </c>
      <c r="W2" s="74"/>
      <c r="X2" s="74"/>
      <c r="Y2" s="6"/>
      <c r="Z2" s="6"/>
      <c r="AA2" s="6"/>
    </row>
    <row r="3" spans="1:36" s="7" customFormat="1" ht="19.5" customHeight="1" x14ac:dyDescent="0.2">
      <c r="A3" s="76" t="s">
        <v>4</v>
      </c>
      <c r="B3" s="77" t="s">
        <v>5</v>
      </c>
      <c r="C3" s="78" t="s">
        <v>6</v>
      </c>
      <c r="D3" s="79" t="s">
        <v>7</v>
      </c>
      <c r="E3" s="77" t="s">
        <v>8</v>
      </c>
      <c r="F3" s="80">
        <v>2016</v>
      </c>
      <c r="G3" s="80"/>
      <c r="H3" s="80"/>
      <c r="I3" s="80">
        <v>2017</v>
      </c>
      <c r="J3" s="80"/>
      <c r="K3" s="80"/>
      <c r="L3" s="80">
        <v>2018</v>
      </c>
      <c r="M3" s="80"/>
      <c r="N3" s="80"/>
      <c r="O3" s="80">
        <v>2019</v>
      </c>
      <c r="P3" s="80"/>
      <c r="Q3" s="80"/>
      <c r="R3" s="80">
        <v>2020</v>
      </c>
      <c r="S3" s="80"/>
      <c r="T3" s="80"/>
      <c r="V3" s="74"/>
      <c r="W3" s="74"/>
      <c r="X3" s="74"/>
      <c r="Y3" s="8"/>
      <c r="Z3" s="8"/>
      <c r="AA3" s="8"/>
    </row>
    <row r="4" spans="1:36" s="10" customFormat="1" ht="14.25" customHeight="1" x14ac:dyDescent="0.2">
      <c r="A4" s="76"/>
      <c r="B4" s="77"/>
      <c r="C4" s="78"/>
      <c r="D4" s="79"/>
      <c r="E4" s="77"/>
      <c r="F4" s="9" t="s">
        <v>9</v>
      </c>
      <c r="G4" s="9" t="s">
        <v>10</v>
      </c>
      <c r="H4" s="9" t="s">
        <v>11</v>
      </c>
      <c r="I4" s="9" t="s">
        <v>9</v>
      </c>
      <c r="J4" s="9" t="s">
        <v>10</v>
      </c>
      <c r="K4" s="9" t="s">
        <v>12</v>
      </c>
      <c r="L4" s="9" t="s">
        <v>9</v>
      </c>
      <c r="M4" s="9" t="s">
        <v>10</v>
      </c>
      <c r="N4" s="9" t="s">
        <v>13</v>
      </c>
      <c r="O4" s="9" t="s">
        <v>9</v>
      </c>
      <c r="P4" s="9" t="s">
        <v>10</v>
      </c>
      <c r="Q4" s="9" t="s">
        <v>14</v>
      </c>
      <c r="R4" s="9" t="s">
        <v>9</v>
      </c>
      <c r="S4" s="9" t="s">
        <v>10</v>
      </c>
      <c r="T4" s="9" t="s">
        <v>15</v>
      </c>
      <c r="V4" s="74"/>
      <c r="W4" s="74"/>
      <c r="X4" s="74"/>
    </row>
    <row r="5" spans="1:36" ht="94.5" customHeight="1" x14ac:dyDescent="0.2">
      <c r="A5" s="50">
        <v>1</v>
      </c>
      <c r="B5" s="81" t="str">
        <f>'[1]DESCRIPCIÓN DEL PROYECTO'!B40</f>
        <v xml:space="preserve">META 1: Realizar el 100% de las actividades programadas para el fortalecimiento y actualización de infraestructura física del Concejo de Bogotá, D.C. </v>
      </c>
      <c r="C5" s="63" t="str">
        <f>+'[1]DESCRIPCIÓN DEL PROYECTO'!B41</f>
        <v>1.1. Efectuar el reforzamiento estructural del Claustro del Concejo de Bogotá fase 3</v>
      </c>
      <c r="D5" s="53">
        <v>1.3</v>
      </c>
      <c r="E5" s="63" t="s">
        <v>16</v>
      </c>
      <c r="F5" s="50">
        <v>1</v>
      </c>
      <c r="G5" s="60"/>
      <c r="H5" s="60">
        <f>+F5*G5</f>
        <v>0</v>
      </c>
      <c r="I5" s="50">
        <v>1</v>
      </c>
      <c r="J5" s="60">
        <v>300000000</v>
      </c>
      <c r="K5" s="60">
        <f t="shared" ref="K5:K83" si="0">I5*J5</f>
        <v>300000000</v>
      </c>
      <c r="L5" s="50">
        <v>0</v>
      </c>
      <c r="M5" s="60">
        <v>0</v>
      </c>
      <c r="N5" s="60">
        <f>L5*M5</f>
        <v>0</v>
      </c>
      <c r="O5" s="50">
        <v>0</v>
      </c>
      <c r="P5" s="60">
        <v>0</v>
      </c>
      <c r="Q5" s="60">
        <f>O5*P5</f>
        <v>0</v>
      </c>
      <c r="R5" s="50">
        <v>0</v>
      </c>
      <c r="S5" s="60">
        <v>0</v>
      </c>
      <c r="T5" s="60">
        <f>R5*S5</f>
        <v>0</v>
      </c>
      <c r="V5" s="74"/>
      <c r="W5" s="74"/>
      <c r="X5" s="74"/>
    </row>
    <row r="6" spans="1:36" s="17" customFormat="1" ht="39" customHeight="1" x14ac:dyDescent="0.2">
      <c r="A6" s="28">
        <v>1</v>
      </c>
      <c r="B6" s="82"/>
      <c r="C6" s="63" t="str">
        <f>+'[1]DESCRIPCIÓN DEL PROYECTO'!B42</f>
        <v>1.2. Adecuar y remodelar la infraestructura y espacios físicos del Concejo de Bogotá</v>
      </c>
      <c r="D6" s="62">
        <v>1.1000000000000001</v>
      </c>
      <c r="E6" s="63" t="s">
        <v>17</v>
      </c>
      <c r="F6" s="28">
        <v>1</v>
      </c>
      <c r="G6" s="64">
        <v>108273000</v>
      </c>
      <c r="H6" s="64">
        <f t="shared" ref="H6:H83" si="1">F6*G6</f>
        <v>108273000</v>
      </c>
      <c r="I6" s="28">
        <v>1</v>
      </c>
      <c r="J6" s="60">
        <v>300000000</v>
      </c>
      <c r="K6" s="60">
        <f t="shared" si="0"/>
        <v>300000000</v>
      </c>
      <c r="L6" s="28">
        <v>1</v>
      </c>
      <c r="M6" s="60">
        <v>200000000</v>
      </c>
      <c r="N6" s="60">
        <f t="shared" ref="N6:N83" si="2">L6*M6</f>
        <v>200000000</v>
      </c>
      <c r="O6" s="28">
        <v>1</v>
      </c>
      <c r="P6" s="60">
        <v>300000000</v>
      </c>
      <c r="Q6" s="60">
        <f t="shared" ref="Q6:Q83" si="3">O6*P6</f>
        <v>300000000</v>
      </c>
      <c r="R6" s="28">
        <v>1</v>
      </c>
      <c r="S6" s="60">
        <v>600000000</v>
      </c>
      <c r="T6" s="60">
        <f t="shared" ref="T6:T83" si="4">R6*S6</f>
        <v>600000000</v>
      </c>
      <c r="V6" s="74"/>
      <c r="W6" s="74"/>
      <c r="X6" s="74"/>
    </row>
    <row r="7" spans="1:36" s="17" customFormat="1" ht="23.25" customHeight="1" x14ac:dyDescent="0.2">
      <c r="A7" s="28">
        <v>1</v>
      </c>
      <c r="B7" s="82"/>
      <c r="C7" s="63" t="str">
        <f>+'[1]DESCRIPCIÓN DEL PROYECTO'!B43</f>
        <v xml:space="preserve">1.3.  Adquirir y montar el mobiliario y equipo de oficina </v>
      </c>
      <c r="D7" s="62">
        <v>1.3</v>
      </c>
      <c r="E7" s="63" t="s">
        <v>18</v>
      </c>
      <c r="F7" s="28">
        <v>1</v>
      </c>
      <c r="G7" s="64">
        <v>400000000</v>
      </c>
      <c r="H7" s="64">
        <f t="shared" si="1"/>
        <v>400000000</v>
      </c>
      <c r="I7" s="28">
        <v>1</v>
      </c>
      <c r="J7" s="60">
        <v>0</v>
      </c>
      <c r="K7" s="60">
        <f t="shared" si="0"/>
        <v>0</v>
      </c>
      <c r="L7" s="28">
        <v>1</v>
      </c>
      <c r="M7" s="60">
        <v>123000000</v>
      </c>
      <c r="N7" s="60">
        <f t="shared" si="2"/>
        <v>123000000</v>
      </c>
      <c r="O7" s="28">
        <v>1</v>
      </c>
      <c r="P7" s="60">
        <v>0</v>
      </c>
      <c r="Q7" s="60">
        <f t="shared" si="3"/>
        <v>0</v>
      </c>
      <c r="R7" s="28">
        <v>1</v>
      </c>
      <c r="S7" s="60">
        <v>0</v>
      </c>
      <c r="T7" s="60">
        <f t="shared" si="4"/>
        <v>0</v>
      </c>
      <c r="V7" s="75"/>
      <c r="W7" s="75"/>
      <c r="X7" s="75"/>
      <c r="Z7" s="18"/>
    </row>
    <row r="8" spans="1:36" s="17" customFormat="1" ht="34.5" customHeight="1" x14ac:dyDescent="0.2">
      <c r="A8" s="28">
        <v>1</v>
      </c>
      <c r="B8" s="82"/>
      <c r="C8" s="63" t="str">
        <f>+'[1]DESCRIPCIÓN DEL PROYECTO'!B44</f>
        <v>1.4. Tomar en arrendamiento las instalaciones y bodegas para uso del Concejo de Bogotá.</v>
      </c>
      <c r="D8" s="62">
        <v>2.1</v>
      </c>
      <c r="E8" s="63" t="s">
        <v>19</v>
      </c>
      <c r="F8" s="28">
        <v>1</v>
      </c>
      <c r="G8" s="64">
        <v>230623200</v>
      </c>
      <c r="H8" s="64">
        <f t="shared" si="1"/>
        <v>230623200</v>
      </c>
      <c r="I8" s="28">
        <v>1</v>
      </c>
      <c r="J8" s="60">
        <v>0</v>
      </c>
      <c r="K8" s="60">
        <f t="shared" si="0"/>
        <v>0</v>
      </c>
      <c r="L8" s="28">
        <v>1</v>
      </c>
      <c r="M8" s="60">
        <v>0</v>
      </c>
      <c r="N8" s="60">
        <f t="shared" si="2"/>
        <v>0</v>
      </c>
      <c r="O8" s="28">
        <v>1</v>
      </c>
      <c r="P8" s="60">
        <v>0</v>
      </c>
      <c r="Q8" s="60">
        <f t="shared" si="3"/>
        <v>0</v>
      </c>
      <c r="R8" s="28">
        <v>1</v>
      </c>
      <c r="S8" s="60">
        <v>0</v>
      </c>
      <c r="T8" s="60">
        <f t="shared" si="4"/>
        <v>0</v>
      </c>
      <c r="V8" s="84"/>
      <c r="W8" s="19" t="s">
        <v>20</v>
      </c>
      <c r="X8" s="16">
        <v>1.1000000000000001</v>
      </c>
      <c r="AE8" s="14"/>
      <c r="AF8" s="20" t="s">
        <v>21</v>
      </c>
      <c r="AG8" s="20" t="s">
        <v>21</v>
      </c>
      <c r="AH8" s="20" t="s">
        <v>21</v>
      </c>
      <c r="AI8" s="20" t="s">
        <v>21</v>
      </c>
      <c r="AJ8" s="20" t="s">
        <v>21</v>
      </c>
    </row>
    <row r="9" spans="1:36" s="17" customFormat="1" ht="33.75" customHeight="1" x14ac:dyDescent="0.2">
      <c r="A9" s="28">
        <v>1</v>
      </c>
      <c r="B9" s="82"/>
      <c r="C9" s="63" t="str">
        <f>+'[1]DESCRIPCIÓN DEL PROYECTO'!B45</f>
        <v xml:space="preserve"> 1.5 Contratar la Consultoría para el estudio técnico y financiero para la adquisición de la sede administrativa </v>
      </c>
      <c r="D9" s="62">
        <v>4.0999999999999996</v>
      </c>
      <c r="E9" s="63" t="s">
        <v>22</v>
      </c>
      <c r="F9" s="28">
        <v>1</v>
      </c>
      <c r="G9" s="64">
        <v>0</v>
      </c>
      <c r="H9" s="64">
        <f t="shared" si="1"/>
        <v>0</v>
      </c>
      <c r="I9" s="28">
        <v>0</v>
      </c>
      <c r="J9" s="60">
        <v>0</v>
      </c>
      <c r="K9" s="29">
        <f t="shared" si="0"/>
        <v>0</v>
      </c>
      <c r="L9" s="28">
        <v>1</v>
      </c>
      <c r="M9" s="60">
        <v>320000000</v>
      </c>
      <c r="N9" s="60">
        <f t="shared" si="2"/>
        <v>320000000</v>
      </c>
      <c r="O9" s="28">
        <v>1</v>
      </c>
      <c r="P9" s="60">
        <v>80000000</v>
      </c>
      <c r="Q9" s="60">
        <f t="shared" si="3"/>
        <v>80000000</v>
      </c>
      <c r="R9" s="28">
        <v>0</v>
      </c>
      <c r="S9" s="60">
        <v>0</v>
      </c>
      <c r="T9" s="60">
        <f t="shared" si="4"/>
        <v>0</v>
      </c>
      <c r="V9" s="84"/>
      <c r="W9" s="21" t="s">
        <v>23</v>
      </c>
      <c r="X9" s="16">
        <v>1.2</v>
      </c>
      <c r="AE9" s="14"/>
      <c r="AF9" s="14"/>
      <c r="AG9" s="14"/>
      <c r="AH9" s="14"/>
      <c r="AI9" s="14"/>
      <c r="AJ9" s="14"/>
    </row>
    <row r="10" spans="1:36" ht="22.5" x14ac:dyDescent="0.2">
      <c r="A10" s="50">
        <v>1</v>
      </c>
      <c r="B10" s="82"/>
      <c r="C10" s="63" t="str">
        <f>+'[1]DESCRIPCIÓN DEL PROYECTO'!B46</f>
        <v>1.6. Adquirir y montar mobiliario para el Recinto los Comuneros</v>
      </c>
      <c r="D10" s="53">
        <v>1.3</v>
      </c>
      <c r="E10" s="63" t="s">
        <v>18</v>
      </c>
      <c r="F10" s="50">
        <v>1</v>
      </c>
      <c r="G10" s="60">
        <v>0</v>
      </c>
      <c r="H10" s="64">
        <f t="shared" si="1"/>
        <v>0</v>
      </c>
      <c r="I10" s="50">
        <v>1</v>
      </c>
      <c r="J10" s="60">
        <v>150000000</v>
      </c>
      <c r="K10" s="60">
        <f t="shared" si="0"/>
        <v>150000000</v>
      </c>
      <c r="L10" s="50"/>
      <c r="M10" s="61">
        <v>0</v>
      </c>
      <c r="N10" s="61">
        <f t="shared" si="2"/>
        <v>0</v>
      </c>
      <c r="O10" s="50"/>
      <c r="P10" s="61">
        <v>0</v>
      </c>
      <c r="Q10" s="61">
        <f t="shared" si="3"/>
        <v>0</v>
      </c>
      <c r="R10" s="50"/>
      <c r="S10" s="61">
        <v>0</v>
      </c>
      <c r="T10" s="61">
        <f t="shared" si="4"/>
        <v>0</v>
      </c>
      <c r="V10" s="84"/>
      <c r="W10" s="21" t="s">
        <v>24</v>
      </c>
      <c r="X10" s="11">
        <v>1.3</v>
      </c>
      <c r="AE10" s="15" t="s">
        <v>25</v>
      </c>
      <c r="AF10" s="15">
        <v>1.0349999999999999</v>
      </c>
      <c r="AG10" s="15">
        <f>AF10*1.03</f>
        <v>1.0660499999999999</v>
      </c>
      <c r="AH10" s="15">
        <f>AG10*1.03</f>
        <v>1.0980315</v>
      </c>
      <c r="AI10" s="15">
        <f>AH10*1.03</f>
        <v>1.130972445</v>
      </c>
      <c r="AJ10" s="15">
        <f>AI10*1.03</f>
        <v>1.1649016183500001</v>
      </c>
    </row>
    <row r="11" spans="1:36" ht="33.75" customHeight="1" x14ac:dyDescent="0.2">
      <c r="A11" s="50">
        <v>1</v>
      </c>
      <c r="B11" s="83"/>
      <c r="C11" s="22" t="str">
        <f>+'[1]DESCRIPCIÓN DEL PROYECTO'!B47</f>
        <v>1.7. Realizar la restauración de la fachada del Edificio de la sede principal del Concejo de Bogotá D.C.</v>
      </c>
      <c r="D11" s="53">
        <v>1.1000000000000001</v>
      </c>
      <c r="E11" s="65" t="s">
        <v>26</v>
      </c>
      <c r="F11" s="53"/>
      <c r="G11" s="54"/>
      <c r="H11" s="66">
        <f t="shared" si="1"/>
        <v>0</v>
      </c>
      <c r="I11" s="53">
        <v>1</v>
      </c>
      <c r="J11" s="66">
        <v>378000000</v>
      </c>
      <c r="K11" s="60"/>
      <c r="L11" s="50"/>
      <c r="M11" s="61">
        <v>0</v>
      </c>
      <c r="N11" s="61">
        <f t="shared" ref="N11" si="5">L11*M11</f>
        <v>0</v>
      </c>
      <c r="O11" s="50"/>
      <c r="P11" s="61">
        <v>0</v>
      </c>
      <c r="Q11" s="61">
        <f t="shared" ref="Q11" si="6">O11*P11</f>
        <v>0</v>
      </c>
      <c r="R11" s="50"/>
      <c r="S11" s="61">
        <v>0</v>
      </c>
      <c r="T11" s="61">
        <f t="shared" ref="T11" si="7">R11*S11</f>
        <v>0</v>
      </c>
      <c r="V11" s="84"/>
      <c r="W11" s="19"/>
      <c r="X11" s="11"/>
    </row>
    <row r="12" spans="1:36" ht="14.1" hidden="1" customHeight="1" x14ac:dyDescent="0.2">
      <c r="A12" s="50">
        <v>1</v>
      </c>
      <c r="B12" s="15"/>
      <c r="C12" s="12" t="s">
        <v>27</v>
      </c>
      <c r="D12" s="53"/>
      <c r="E12" s="15"/>
      <c r="F12" s="50"/>
      <c r="G12" s="51"/>
      <c r="H12" s="51">
        <f t="shared" si="1"/>
        <v>0</v>
      </c>
      <c r="I12" s="50"/>
      <c r="J12" s="50"/>
      <c r="K12" s="50">
        <f t="shared" si="0"/>
        <v>0</v>
      </c>
      <c r="L12" s="50"/>
      <c r="M12" s="50"/>
      <c r="N12" s="50">
        <f t="shared" si="2"/>
        <v>0</v>
      </c>
      <c r="O12" s="50"/>
      <c r="P12" s="50"/>
      <c r="Q12" s="50">
        <f t="shared" si="3"/>
        <v>0</v>
      </c>
      <c r="R12" s="50"/>
      <c r="S12" s="50"/>
      <c r="T12" s="50">
        <f t="shared" si="4"/>
        <v>0</v>
      </c>
      <c r="V12" s="88" t="s">
        <v>28</v>
      </c>
      <c r="W12" s="85" t="s">
        <v>29</v>
      </c>
      <c r="X12" s="23">
        <v>2.1</v>
      </c>
    </row>
    <row r="13" spans="1:36" ht="16.5" hidden="1" customHeight="1" x14ac:dyDescent="0.2">
      <c r="A13" s="50">
        <v>1</v>
      </c>
      <c r="B13" s="15"/>
      <c r="C13" s="12" t="s">
        <v>30</v>
      </c>
      <c r="D13" s="53"/>
      <c r="E13" s="15"/>
      <c r="F13" s="50"/>
      <c r="G13" s="51"/>
      <c r="H13" s="51">
        <f t="shared" si="1"/>
        <v>0</v>
      </c>
      <c r="I13" s="50"/>
      <c r="J13" s="50"/>
      <c r="K13" s="50">
        <f t="shared" si="0"/>
        <v>0</v>
      </c>
      <c r="L13" s="50"/>
      <c r="M13" s="50"/>
      <c r="N13" s="50">
        <f t="shared" si="2"/>
        <v>0</v>
      </c>
      <c r="O13" s="50"/>
      <c r="P13" s="50"/>
      <c r="Q13" s="50">
        <f t="shared" si="3"/>
        <v>0</v>
      </c>
      <c r="R13" s="50"/>
      <c r="S13" s="50"/>
      <c r="T13" s="50">
        <f t="shared" si="4"/>
        <v>0</v>
      </c>
      <c r="V13" s="89"/>
      <c r="W13" s="86"/>
      <c r="X13" s="23">
        <v>2.1</v>
      </c>
    </row>
    <row r="14" spans="1:36" ht="18.75" hidden="1" customHeight="1" x14ac:dyDescent="0.2">
      <c r="A14" s="50">
        <v>1</v>
      </c>
      <c r="B14" s="15"/>
      <c r="C14" s="12" t="s">
        <v>31</v>
      </c>
      <c r="D14" s="53"/>
      <c r="E14" s="15"/>
      <c r="F14" s="50"/>
      <c r="G14" s="51"/>
      <c r="H14" s="51">
        <f t="shared" si="1"/>
        <v>0</v>
      </c>
      <c r="I14" s="50"/>
      <c r="J14" s="50"/>
      <c r="K14" s="50">
        <f t="shared" si="0"/>
        <v>0</v>
      </c>
      <c r="L14" s="50"/>
      <c r="M14" s="50"/>
      <c r="N14" s="50">
        <f t="shared" si="2"/>
        <v>0</v>
      </c>
      <c r="O14" s="50"/>
      <c r="P14" s="50"/>
      <c r="Q14" s="50">
        <f t="shared" si="3"/>
        <v>0</v>
      </c>
      <c r="R14" s="50"/>
      <c r="S14" s="50"/>
      <c r="T14" s="50">
        <f t="shared" si="4"/>
        <v>0</v>
      </c>
      <c r="V14" s="89"/>
      <c r="W14" s="87"/>
      <c r="X14" s="23">
        <v>2.1</v>
      </c>
    </row>
    <row r="15" spans="1:36" ht="14.1" hidden="1" customHeight="1" x14ac:dyDescent="0.2">
      <c r="A15" s="50">
        <v>1</v>
      </c>
      <c r="B15" s="15"/>
      <c r="C15" s="12" t="s">
        <v>32</v>
      </c>
      <c r="D15" s="53"/>
      <c r="E15" s="15"/>
      <c r="F15" s="50"/>
      <c r="G15" s="51"/>
      <c r="H15" s="51">
        <f t="shared" si="1"/>
        <v>0</v>
      </c>
      <c r="I15" s="50"/>
      <c r="J15" s="50"/>
      <c r="K15" s="50">
        <f t="shared" si="0"/>
        <v>0</v>
      </c>
      <c r="L15" s="50"/>
      <c r="M15" s="50"/>
      <c r="N15" s="50">
        <f t="shared" si="2"/>
        <v>0</v>
      </c>
      <c r="O15" s="50"/>
      <c r="P15" s="50"/>
      <c r="Q15" s="50">
        <f t="shared" si="3"/>
        <v>0</v>
      </c>
      <c r="R15" s="50"/>
      <c r="S15" s="50"/>
      <c r="T15" s="50">
        <f t="shared" si="4"/>
        <v>0</v>
      </c>
      <c r="V15" s="89"/>
      <c r="W15" s="85" t="s">
        <v>33</v>
      </c>
      <c r="X15" s="23">
        <v>2.2000000000000002</v>
      </c>
    </row>
    <row r="16" spans="1:36" ht="14.1" hidden="1" customHeight="1" x14ac:dyDescent="0.2">
      <c r="A16" s="50">
        <v>1</v>
      </c>
      <c r="B16" s="15"/>
      <c r="C16" s="12" t="s">
        <v>34</v>
      </c>
      <c r="D16" s="53"/>
      <c r="E16" s="15"/>
      <c r="F16" s="50"/>
      <c r="G16" s="51"/>
      <c r="H16" s="51">
        <f t="shared" si="1"/>
        <v>0</v>
      </c>
      <c r="I16" s="50"/>
      <c r="J16" s="50"/>
      <c r="K16" s="50">
        <f t="shared" si="0"/>
        <v>0</v>
      </c>
      <c r="L16" s="50"/>
      <c r="M16" s="50"/>
      <c r="N16" s="50">
        <f t="shared" si="2"/>
        <v>0</v>
      </c>
      <c r="O16" s="50"/>
      <c r="P16" s="50"/>
      <c r="Q16" s="50">
        <f t="shared" si="3"/>
        <v>0</v>
      </c>
      <c r="R16" s="50"/>
      <c r="S16" s="50"/>
      <c r="T16" s="50">
        <f t="shared" si="4"/>
        <v>0</v>
      </c>
      <c r="V16" s="89"/>
      <c r="W16" s="86"/>
      <c r="X16" s="23">
        <v>2.2000000000000002</v>
      </c>
    </row>
    <row r="17" spans="1:24" ht="14.1" hidden="1" customHeight="1" x14ac:dyDescent="0.2">
      <c r="A17" s="50">
        <v>1</v>
      </c>
      <c r="B17" s="15"/>
      <c r="C17" s="12" t="s">
        <v>35</v>
      </c>
      <c r="D17" s="53"/>
      <c r="E17" s="15"/>
      <c r="F17" s="50"/>
      <c r="G17" s="51"/>
      <c r="H17" s="51">
        <f t="shared" si="1"/>
        <v>0</v>
      </c>
      <c r="I17" s="50"/>
      <c r="J17" s="50"/>
      <c r="K17" s="50">
        <f t="shared" si="0"/>
        <v>0</v>
      </c>
      <c r="L17" s="50"/>
      <c r="M17" s="50"/>
      <c r="N17" s="50">
        <f t="shared" si="2"/>
        <v>0</v>
      </c>
      <c r="O17" s="50"/>
      <c r="P17" s="50"/>
      <c r="Q17" s="50">
        <f t="shared" si="3"/>
        <v>0</v>
      </c>
      <c r="R17" s="50"/>
      <c r="S17" s="50"/>
      <c r="T17" s="50">
        <f t="shared" si="4"/>
        <v>0</v>
      </c>
      <c r="V17" s="90"/>
      <c r="W17" s="87"/>
      <c r="X17" s="23">
        <v>2.2000000000000002</v>
      </c>
    </row>
    <row r="18" spans="1:24" ht="14.1" hidden="1" customHeight="1" x14ac:dyDescent="0.2">
      <c r="A18" s="50">
        <v>1</v>
      </c>
      <c r="B18" s="15"/>
      <c r="C18" s="12" t="s">
        <v>36</v>
      </c>
      <c r="D18" s="53"/>
      <c r="E18" s="15"/>
      <c r="F18" s="50"/>
      <c r="G18" s="51"/>
      <c r="H18" s="51">
        <f t="shared" si="1"/>
        <v>0</v>
      </c>
      <c r="I18" s="50"/>
      <c r="J18" s="50"/>
      <c r="K18" s="50">
        <f t="shared" si="0"/>
        <v>0</v>
      </c>
      <c r="L18" s="50"/>
      <c r="M18" s="50"/>
      <c r="N18" s="50">
        <f t="shared" si="2"/>
        <v>0</v>
      </c>
      <c r="O18" s="50"/>
      <c r="P18" s="50"/>
      <c r="Q18" s="50">
        <f t="shared" si="3"/>
        <v>0</v>
      </c>
      <c r="R18" s="50"/>
      <c r="S18" s="50"/>
      <c r="T18" s="50">
        <f t="shared" si="4"/>
        <v>0</v>
      </c>
      <c r="V18" s="88" t="s">
        <v>37</v>
      </c>
      <c r="W18" s="15"/>
      <c r="X18" s="11"/>
    </row>
    <row r="19" spans="1:24" ht="14.1" hidden="1" customHeight="1" x14ac:dyDescent="0.2">
      <c r="A19" s="50">
        <v>1</v>
      </c>
      <c r="B19" s="15"/>
      <c r="C19" s="12" t="s">
        <v>38</v>
      </c>
      <c r="D19" s="53"/>
      <c r="E19" s="15"/>
      <c r="F19" s="50"/>
      <c r="G19" s="51"/>
      <c r="H19" s="51">
        <f t="shared" si="1"/>
        <v>0</v>
      </c>
      <c r="I19" s="50"/>
      <c r="J19" s="50"/>
      <c r="K19" s="50">
        <f t="shared" si="0"/>
        <v>0</v>
      </c>
      <c r="L19" s="50"/>
      <c r="M19" s="50"/>
      <c r="N19" s="50">
        <f t="shared" si="2"/>
        <v>0</v>
      </c>
      <c r="O19" s="50"/>
      <c r="P19" s="50"/>
      <c r="Q19" s="50">
        <f t="shared" si="3"/>
        <v>0</v>
      </c>
      <c r="R19" s="50"/>
      <c r="S19" s="50"/>
      <c r="T19" s="50">
        <f t="shared" si="4"/>
        <v>0</v>
      </c>
      <c r="V19" s="89"/>
      <c r="W19" s="21" t="s">
        <v>39</v>
      </c>
      <c r="X19" s="11">
        <v>3.1</v>
      </c>
    </row>
    <row r="20" spans="1:24" ht="14.1" hidden="1" customHeight="1" x14ac:dyDescent="0.2">
      <c r="A20" s="50">
        <v>1</v>
      </c>
      <c r="B20" s="15"/>
      <c r="C20" s="12" t="s">
        <v>40</v>
      </c>
      <c r="D20" s="53"/>
      <c r="E20" s="15"/>
      <c r="F20" s="50"/>
      <c r="G20" s="51"/>
      <c r="H20" s="51">
        <f t="shared" si="1"/>
        <v>0</v>
      </c>
      <c r="I20" s="50"/>
      <c r="J20" s="50"/>
      <c r="K20" s="50">
        <f t="shared" si="0"/>
        <v>0</v>
      </c>
      <c r="L20" s="50"/>
      <c r="M20" s="50"/>
      <c r="N20" s="50">
        <f t="shared" si="2"/>
        <v>0</v>
      </c>
      <c r="O20" s="50"/>
      <c r="P20" s="50"/>
      <c r="Q20" s="50">
        <f t="shared" si="3"/>
        <v>0</v>
      </c>
      <c r="R20" s="50"/>
      <c r="S20" s="50"/>
      <c r="T20" s="50">
        <f t="shared" si="4"/>
        <v>0</v>
      </c>
      <c r="V20" s="89"/>
      <c r="W20" s="24" t="s">
        <v>41</v>
      </c>
      <c r="X20" s="11">
        <v>3.2</v>
      </c>
    </row>
    <row r="21" spans="1:24" ht="14.1" hidden="1" customHeight="1" x14ac:dyDescent="0.2">
      <c r="A21" s="50">
        <v>1</v>
      </c>
      <c r="B21" s="15"/>
      <c r="C21" s="12" t="s">
        <v>42</v>
      </c>
      <c r="D21" s="53"/>
      <c r="E21" s="15"/>
      <c r="F21" s="50"/>
      <c r="G21" s="51"/>
      <c r="H21" s="51">
        <f t="shared" si="1"/>
        <v>0</v>
      </c>
      <c r="I21" s="50"/>
      <c r="J21" s="50"/>
      <c r="K21" s="50">
        <f t="shared" si="0"/>
        <v>0</v>
      </c>
      <c r="L21" s="50"/>
      <c r="M21" s="50"/>
      <c r="N21" s="50">
        <f t="shared" si="2"/>
        <v>0</v>
      </c>
      <c r="O21" s="50"/>
      <c r="P21" s="50"/>
      <c r="Q21" s="50">
        <f t="shared" si="3"/>
        <v>0</v>
      </c>
      <c r="R21" s="50"/>
      <c r="S21" s="50"/>
      <c r="T21" s="50">
        <f t="shared" si="4"/>
        <v>0</v>
      </c>
      <c r="V21" s="90"/>
      <c r="W21" s="24"/>
      <c r="X21" s="11"/>
    </row>
    <row r="22" spans="1:24" ht="14.1" hidden="1" customHeight="1" x14ac:dyDescent="0.2">
      <c r="A22" s="50">
        <v>1</v>
      </c>
      <c r="B22" s="15"/>
      <c r="C22" s="12" t="s">
        <v>43</v>
      </c>
      <c r="D22" s="53"/>
      <c r="E22" s="15"/>
      <c r="F22" s="50"/>
      <c r="G22" s="51"/>
      <c r="H22" s="51">
        <f t="shared" si="1"/>
        <v>0</v>
      </c>
      <c r="I22" s="50"/>
      <c r="J22" s="50"/>
      <c r="K22" s="50">
        <f t="shared" si="0"/>
        <v>0</v>
      </c>
      <c r="L22" s="50"/>
      <c r="M22" s="50"/>
      <c r="N22" s="50">
        <f t="shared" si="2"/>
        <v>0</v>
      </c>
      <c r="O22" s="50"/>
      <c r="P22" s="50"/>
      <c r="Q22" s="50">
        <f t="shared" si="3"/>
        <v>0</v>
      </c>
      <c r="R22" s="50"/>
      <c r="S22" s="50"/>
      <c r="T22" s="50">
        <f t="shared" si="4"/>
        <v>0</v>
      </c>
      <c r="V22" s="88" t="s">
        <v>44</v>
      </c>
      <c r="W22" s="24" t="s">
        <v>45</v>
      </c>
      <c r="X22" s="11">
        <v>4.0999999999999996</v>
      </c>
    </row>
    <row r="23" spans="1:24" ht="14.1" hidden="1" customHeight="1" x14ac:dyDescent="0.2">
      <c r="A23" s="50">
        <v>1</v>
      </c>
      <c r="B23" s="15"/>
      <c r="C23" s="12" t="s">
        <v>46</v>
      </c>
      <c r="D23" s="53"/>
      <c r="E23" s="15"/>
      <c r="F23" s="50"/>
      <c r="G23" s="51"/>
      <c r="H23" s="51">
        <f t="shared" si="1"/>
        <v>0</v>
      </c>
      <c r="I23" s="50"/>
      <c r="J23" s="50"/>
      <c r="K23" s="50">
        <f t="shared" si="0"/>
        <v>0</v>
      </c>
      <c r="L23" s="50"/>
      <c r="M23" s="50"/>
      <c r="N23" s="50">
        <f t="shared" si="2"/>
        <v>0</v>
      </c>
      <c r="O23" s="50"/>
      <c r="P23" s="50"/>
      <c r="Q23" s="50">
        <f t="shared" si="3"/>
        <v>0</v>
      </c>
      <c r="R23" s="50"/>
      <c r="S23" s="50"/>
      <c r="T23" s="50">
        <f t="shared" si="4"/>
        <v>0</v>
      </c>
      <c r="V23" s="89"/>
      <c r="W23" s="24" t="s">
        <v>47</v>
      </c>
      <c r="X23" s="11">
        <v>4.2</v>
      </c>
    </row>
    <row r="24" spans="1:24" ht="14.1" hidden="1" customHeight="1" x14ac:dyDescent="0.2">
      <c r="A24" s="50">
        <v>1</v>
      </c>
      <c r="B24" s="15"/>
      <c r="C24" s="12" t="s">
        <v>48</v>
      </c>
      <c r="D24" s="53"/>
      <c r="E24" s="15"/>
      <c r="F24" s="50"/>
      <c r="G24" s="51"/>
      <c r="H24" s="51">
        <f t="shared" si="1"/>
        <v>0</v>
      </c>
      <c r="I24" s="50"/>
      <c r="J24" s="50"/>
      <c r="K24" s="50">
        <f t="shared" si="0"/>
        <v>0</v>
      </c>
      <c r="L24" s="50"/>
      <c r="M24" s="50"/>
      <c r="N24" s="50">
        <f t="shared" si="2"/>
        <v>0</v>
      </c>
      <c r="O24" s="50"/>
      <c r="P24" s="50"/>
      <c r="Q24" s="50">
        <f t="shared" si="3"/>
        <v>0</v>
      </c>
      <c r="R24" s="50"/>
      <c r="S24" s="50"/>
      <c r="T24" s="50">
        <f t="shared" si="4"/>
        <v>0</v>
      </c>
      <c r="V24" s="89"/>
      <c r="W24" s="24" t="s">
        <v>49</v>
      </c>
      <c r="X24" s="11">
        <v>4.3</v>
      </c>
    </row>
    <row r="25" spans="1:24" ht="14.1" hidden="1" customHeight="1" x14ac:dyDescent="0.2">
      <c r="A25" s="50">
        <v>1</v>
      </c>
      <c r="B25" s="15"/>
      <c r="C25" s="12" t="s">
        <v>50</v>
      </c>
      <c r="D25" s="53"/>
      <c r="E25" s="15"/>
      <c r="F25" s="50"/>
      <c r="G25" s="51"/>
      <c r="H25" s="51">
        <f t="shared" si="1"/>
        <v>0</v>
      </c>
      <c r="I25" s="50"/>
      <c r="J25" s="50"/>
      <c r="K25" s="50">
        <f t="shared" si="0"/>
        <v>0</v>
      </c>
      <c r="L25" s="50"/>
      <c r="M25" s="50"/>
      <c r="N25" s="50">
        <f t="shared" si="2"/>
        <v>0</v>
      </c>
      <c r="O25" s="50"/>
      <c r="P25" s="50"/>
      <c r="Q25" s="50">
        <f t="shared" si="3"/>
        <v>0</v>
      </c>
      <c r="R25" s="50"/>
      <c r="S25" s="50"/>
      <c r="T25" s="50">
        <f t="shared" si="4"/>
        <v>0</v>
      </c>
      <c r="V25" s="90"/>
      <c r="W25" s="24" t="s">
        <v>51</v>
      </c>
      <c r="X25" s="11">
        <v>4.4000000000000004</v>
      </c>
    </row>
    <row r="26" spans="1:24" ht="21.75" hidden="1" customHeight="1" x14ac:dyDescent="0.2">
      <c r="A26" s="50">
        <v>1</v>
      </c>
      <c r="B26" s="15"/>
      <c r="C26" s="12" t="s">
        <v>52</v>
      </c>
      <c r="D26" s="53"/>
      <c r="E26" s="15"/>
      <c r="F26" s="50"/>
      <c r="G26" s="51"/>
      <c r="H26" s="51">
        <f t="shared" si="1"/>
        <v>0</v>
      </c>
      <c r="I26" s="50"/>
      <c r="J26" s="50"/>
      <c r="K26" s="50">
        <f t="shared" si="0"/>
        <v>0</v>
      </c>
      <c r="L26" s="50"/>
      <c r="M26" s="50"/>
      <c r="N26" s="50">
        <f t="shared" si="2"/>
        <v>0</v>
      </c>
      <c r="O26" s="50"/>
      <c r="P26" s="50"/>
      <c r="Q26" s="50">
        <f t="shared" si="3"/>
        <v>0</v>
      </c>
      <c r="R26" s="50"/>
      <c r="S26" s="50"/>
      <c r="T26" s="50">
        <f t="shared" si="4"/>
        <v>0</v>
      </c>
      <c r="V26" s="84" t="s">
        <v>53</v>
      </c>
      <c r="W26" s="91" t="s">
        <v>54</v>
      </c>
      <c r="X26" s="23">
        <v>5.0999999999999996</v>
      </c>
    </row>
    <row r="27" spans="1:24" ht="38.25" hidden="1" customHeight="1" x14ac:dyDescent="0.2">
      <c r="A27" s="50">
        <v>1</v>
      </c>
      <c r="B27" s="15"/>
      <c r="C27" s="12" t="s">
        <v>55</v>
      </c>
      <c r="D27" s="53"/>
      <c r="E27" s="15"/>
      <c r="F27" s="50"/>
      <c r="G27" s="51"/>
      <c r="H27" s="51">
        <f t="shared" si="1"/>
        <v>0</v>
      </c>
      <c r="I27" s="50"/>
      <c r="J27" s="50"/>
      <c r="K27" s="50">
        <f t="shared" si="0"/>
        <v>0</v>
      </c>
      <c r="L27" s="50"/>
      <c r="M27" s="50"/>
      <c r="N27" s="50">
        <f t="shared" si="2"/>
        <v>0</v>
      </c>
      <c r="O27" s="50"/>
      <c r="P27" s="50"/>
      <c r="Q27" s="50">
        <f t="shared" si="3"/>
        <v>0</v>
      </c>
      <c r="R27" s="50"/>
      <c r="S27" s="50"/>
      <c r="T27" s="50">
        <f t="shared" si="4"/>
        <v>0</v>
      </c>
      <c r="V27" s="84"/>
      <c r="W27" s="91"/>
      <c r="X27" s="23">
        <v>5.0999999999999996</v>
      </c>
    </row>
    <row r="28" spans="1:24" s="7" customFormat="1" ht="12" customHeight="1" x14ac:dyDescent="0.2">
      <c r="A28" s="49"/>
      <c r="B28" s="25" t="s">
        <v>56</v>
      </c>
      <c r="C28" s="26"/>
      <c r="D28" s="55"/>
      <c r="E28" s="25"/>
      <c r="F28" s="55">
        <f t="shared" ref="F28:T28" si="8">SUM(F5:F27)</f>
        <v>6</v>
      </c>
      <c r="G28" s="59">
        <f>SUM(G5:G27)</f>
        <v>738896200</v>
      </c>
      <c r="H28" s="59">
        <f>SUM(H5:H27)</f>
        <v>738896200</v>
      </c>
      <c r="I28" s="56">
        <f t="shared" si="8"/>
        <v>6</v>
      </c>
      <c r="J28" s="59">
        <f>SUM(J5:J27)</f>
        <v>1128000000</v>
      </c>
      <c r="K28" s="59">
        <f>SUM(K5:K27)</f>
        <v>750000000</v>
      </c>
      <c r="L28" s="56">
        <f t="shared" si="8"/>
        <v>4</v>
      </c>
      <c r="M28" s="56">
        <f t="shared" si="8"/>
        <v>643000000</v>
      </c>
      <c r="N28" s="56">
        <f t="shared" si="8"/>
        <v>643000000</v>
      </c>
      <c r="O28" s="56">
        <f t="shared" si="8"/>
        <v>4</v>
      </c>
      <c r="P28" s="56">
        <f t="shared" si="8"/>
        <v>380000000</v>
      </c>
      <c r="Q28" s="56">
        <f t="shared" si="8"/>
        <v>380000000</v>
      </c>
      <c r="R28" s="56">
        <f t="shared" si="8"/>
        <v>3</v>
      </c>
      <c r="S28" s="56">
        <f t="shared" si="8"/>
        <v>600000000</v>
      </c>
      <c r="T28" s="56">
        <f t="shared" si="8"/>
        <v>600000000</v>
      </c>
      <c r="V28" s="84"/>
      <c r="W28" s="91"/>
      <c r="X28" s="23">
        <v>5.0999999999999996</v>
      </c>
    </row>
    <row r="29" spans="1:24" ht="31.5" customHeight="1" x14ac:dyDescent="0.2">
      <c r="A29" s="50">
        <v>2</v>
      </c>
      <c r="B29" s="94" t="str">
        <f>'[1]DESCRIPCIÓN DEL PROYECTO'!B48</f>
        <v>META 2: Realizar el 100% de las actividades programadas para el fortalecimiento y actualización de infraestructura tecnológica del Concejo de Bogotá, D.C.</v>
      </c>
      <c r="C29" s="63" t="str">
        <f>+'[1]DESCRIPCIÓN DEL PROYECTO'!B49</f>
        <v>2.1. Adquirir Software para el Concejo de Bogotá</v>
      </c>
      <c r="D29" s="53">
        <v>2.1</v>
      </c>
      <c r="E29" s="63" t="s">
        <v>57</v>
      </c>
      <c r="F29" s="50">
        <v>1</v>
      </c>
      <c r="G29" s="64">
        <v>112554160</v>
      </c>
      <c r="H29" s="64">
        <f>+F29*G29</f>
        <v>112554160</v>
      </c>
      <c r="I29" s="50">
        <v>1</v>
      </c>
      <c r="J29" s="64">
        <v>710000000</v>
      </c>
      <c r="K29" s="64">
        <f>+I29*J29</f>
        <v>710000000</v>
      </c>
      <c r="L29" s="50">
        <v>0</v>
      </c>
      <c r="M29" s="67">
        <v>0</v>
      </c>
      <c r="N29" s="64">
        <f t="shared" si="2"/>
        <v>0</v>
      </c>
      <c r="O29" s="50">
        <v>0</v>
      </c>
      <c r="P29" s="67"/>
      <c r="Q29" s="29">
        <f t="shared" si="3"/>
        <v>0</v>
      </c>
      <c r="R29" s="29">
        <v>1</v>
      </c>
      <c r="S29" s="64">
        <v>218000000</v>
      </c>
      <c r="T29" s="64">
        <v>218000000</v>
      </c>
      <c r="V29" s="84"/>
      <c r="W29" s="91"/>
      <c r="X29" s="23">
        <v>5.0999999999999996</v>
      </c>
    </row>
    <row r="30" spans="1:24" ht="24.75" customHeight="1" x14ac:dyDescent="0.2">
      <c r="A30" s="50">
        <v>2</v>
      </c>
      <c r="B30" s="94"/>
      <c r="C30" s="63" t="str">
        <f>+'[1]DESCRIPCIÓN DEL PROYECTO'!B50</f>
        <v>2.2. Adquirir  Hardware para el Concejo de Bogotá</v>
      </c>
      <c r="D30" s="53">
        <v>2.1</v>
      </c>
      <c r="E30" s="63" t="s">
        <v>58</v>
      </c>
      <c r="F30" s="50">
        <v>1</v>
      </c>
      <c r="G30" s="64">
        <v>992152000</v>
      </c>
      <c r="H30" s="64">
        <f>+F30*G30</f>
        <v>992152000</v>
      </c>
      <c r="I30" s="50">
        <v>1</v>
      </c>
      <c r="J30" s="64">
        <v>700000000</v>
      </c>
      <c r="K30" s="64">
        <f>+I30*J30</f>
        <v>700000000</v>
      </c>
      <c r="L30" s="50">
        <v>1</v>
      </c>
      <c r="M30" s="64">
        <v>200000000</v>
      </c>
      <c r="N30" s="64">
        <f t="shared" si="2"/>
        <v>200000000</v>
      </c>
      <c r="O30" s="50">
        <v>1</v>
      </c>
      <c r="P30" s="64">
        <v>147245000</v>
      </c>
      <c r="Q30" s="64">
        <f t="shared" si="3"/>
        <v>147245000</v>
      </c>
      <c r="R30" s="29">
        <v>1</v>
      </c>
      <c r="S30" s="64">
        <v>200000000</v>
      </c>
      <c r="T30" s="64">
        <v>200000000</v>
      </c>
      <c r="V30" s="84"/>
      <c r="W30" s="95" t="s">
        <v>59</v>
      </c>
      <c r="X30" s="23">
        <v>5.2</v>
      </c>
    </row>
    <row r="31" spans="1:24" ht="34.5" customHeight="1" x14ac:dyDescent="0.2">
      <c r="A31" s="50">
        <v>2</v>
      </c>
      <c r="B31" s="94"/>
      <c r="C31" s="63" t="str">
        <f>+'[1]DESCRIPCIÓN DEL PROYECTO'!B51</f>
        <v>2.3. Adquirir  soluciones tecnológicas Integrales para el Concejo de Bogotá.</v>
      </c>
      <c r="D31" s="53">
        <v>2.1</v>
      </c>
      <c r="E31" s="63" t="s">
        <v>60</v>
      </c>
      <c r="F31" s="50">
        <v>1</v>
      </c>
      <c r="G31" s="64"/>
      <c r="H31" s="64">
        <f>+F31*G31</f>
        <v>0</v>
      </c>
      <c r="I31" s="50">
        <v>1</v>
      </c>
      <c r="J31" s="64">
        <v>2800000000</v>
      </c>
      <c r="K31" s="64">
        <f>+I31*J31</f>
        <v>2800000000</v>
      </c>
      <c r="L31" s="50">
        <v>1</v>
      </c>
      <c r="M31" s="64">
        <v>750000000</v>
      </c>
      <c r="N31" s="64">
        <f t="shared" si="2"/>
        <v>750000000</v>
      </c>
      <c r="O31" s="50">
        <v>1</v>
      </c>
      <c r="P31" s="64">
        <v>807755000</v>
      </c>
      <c r="Q31" s="64">
        <f t="shared" si="3"/>
        <v>807755000</v>
      </c>
      <c r="R31" s="29">
        <v>1</v>
      </c>
      <c r="S31" s="64">
        <v>700000000</v>
      </c>
      <c r="T31" s="64">
        <v>700000000</v>
      </c>
      <c r="V31" s="84"/>
      <c r="W31" s="95"/>
      <c r="X31" s="23">
        <v>5.2</v>
      </c>
    </row>
    <row r="32" spans="1:24" ht="24.75" customHeight="1" x14ac:dyDescent="0.2">
      <c r="A32" s="50">
        <v>2</v>
      </c>
      <c r="B32" s="94"/>
      <c r="C32" s="63" t="str">
        <f>+'[1]DESCRIPCIÓN DEL PROYECTO'!B52</f>
        <v xml:space="preserve">2.4. Contratar servicios profesionales para soporte en temas de tecnología </v>
      </c>
      <c r="D32" s="53">
        <v>2.1</v>
      </c>
      <c r="E32" s="63" t="s">
        <v>61</v>
      </c>
      <c r="F32" s="53">
        <v>1</v>
      </c>
      <c r="G32" s="64"/>
      <c r="H32" s="64">
        <f>+F32*G32</f>
        <v>0</v>
      </c>
      <c r="I32" s="50">
        <v>0</v>
      </c>
      <c r="J32" s="64"/>
      <c r="K32" s="64"/>
      <c r="L32" s="50">
        <v>1</v>
      </c>
      <c r="M32" s="64">
        <v>0</v>
      </c>
      <c r="N32" s="64">
        <f t="shared" si="2"/>
        <v>0</v>
      </c>
      <c r="O32" s="50">
        <v>1</v>
      </c>
      <c r="P32" s="64">
        <v>100000000</v>
      </c>
      <c r="Q32" s="64">
        <f t="shared" si="3"/>
        <v>100000000</v>
      </c>
      <c r="R32" s="29">
        <v>1</v>
      </c>
      <c r="S32" s="64">
        <v>100000000</v>
      </c>
      <c r="T32" s="64">
        <v>100000000</v>
      </c>
      <c r="V32" s="84"/>
      <c r="W32" s="21" t="s">
        <v>62</v>
      </c>
      <c r="X32" s="23">
        <v>5.3</v>
      </c>
    </row>
    <row r="33" spans="1:24" ht="14.1" hidden="1" customHeight="1" x14ac:dyDescent="0.2">
      <c r="A33" s="50">
        <v>2</v>
      </c>
      <c r="B33" s="15"/>
      <c r="C33" s="12" t="s">
        <v>63</v>
      </c>
      <c r="D33" s="53"/>
      <c r="E33" s="15"/>
      <c r="F33" s="50"/>
      <c r="G33" s="57"/>
      <c r="H33" s="57">
        <f t="shared" si="1"/>
        <v>0</v>
      </c>
      <c r="I33" s="50"/>
      <c r="J33" s="50">
        <v>0</v>
      </c>
      <c r="K33" s="50">
        <f t="shared" si="0"/>
        <v>0</v>
      </c>
      <c r="L33" s="50">
        <v>0</v>
      </c>
      <c r="M33" s="52">
        <v>0</v>
      </c>
      <c r="N33" s="50">
        <f t="shared" si="2"/>
        <v>0</v>
      </c>
      <c r="O33" s="50">
        <v>0</v>
      </c>
      <c r="P33" s="52"/>
      <c r="Q33" s="52">
        <f t="shared" si="3"/>
        <v>0</v>
      </c>
      <c r="R33" s="50">
        <v>0</v>
      </c>
      <c r="S33" s="50">
        <v>0</v>
      </c>
      <c r="T33" s="50">
        <f t="shared" si="4"/>
        <v>0</v>
      </c>
      <c r="V33" s="96"/>
      <c r="W33" s="21" t="s">
        <v>64</v>
      </c>
      <c r="X33" s="11">
        <v>6.2</v>
      </c>
    </row>
    <row r="34" spans="1:24" ht="14.1" hidden="1" customHeight="1" x14ac:dyDescent="0.2">
      <c r="A34" s="50">
        <v>2</v>
      </c>
      <c r="B34" s="15"/>
      <c r="C34" s="12" t="s">
        <v>65</v>
      </c>
      <c r="D34" s="53"/>
      <c r="E34" s="15"/>
      <c r="F34" s="50"/>
      <c r="G34" s="57"/>
      <c r="H34" s="57">
        <f t="shared" si="1"/>
        <v>0</v>
      </c>
      <c r="I34" s="50"/>
      <c r="J34" s="50"/>
      <c r="K34" s="50">
        <f t="shared" si="0"/>
        <v>0</v>
      </c>
      <c r="L34" s="50"/>
      <c r="M34" s="50"/>
      <c r="N34" s="50">
        <f t="shared" si="2"/>
        <v>0</v>
      </c>
      <c r="O34" s="50"/>
      <c r="P34" s="50"/>
      <c r="Q34" s="50">
        <f t="shared" si="3"/>
        <v>0</v>
      </c>
      <c r="R34" s="50"/>
      <c r="S34" s="50"/>
      <c r="T34" s="50">
        <f t="shared" si="4"/>
        <v>0</v>
      </c>
      <c r="V34" s="96"/>
      <c r="W34" s="21" t="s">
        <v>66</v>
      </c>
      <c r="X34" s="11">
        <v>6.3</v>
      </c>
    </row>
    <row r="35" spans="1:24" ht="14.1" hidden="1" customHeight="1" x14ac:dyDescent="0.2">
      <c r="A35" s="50">
        <v>2</v>
      </c>
      <c r="B35" s="15"/>
      <c r="C35" s="12" t="s">
        <v>67</v>
      </c>
      <c r="D35" s="53"/>
      <c r="E35" s="15"/>
      <c r="F35" s="50"/>
      <c r="G35" s="57"/>
      <c r="H35" s="57">
        <f t="shared" si="1"/>
        <v>0</v>
      </c>
      <c r="I35" s="50"/>
      <c r="J35" s="50"/>
      <c r="K35" s="50">
        <f t="shared" si="0"/>
        <v>0</v>
      </c>
      <c r="L35" s="50"/>
      <c r="M35" s="50"/>
      <c r="N35" s="50">
        <f t="shared" si="2"/>
        <v>0</v>
      </c>
      <c r="O35" s="50"/>
      <c r="P35" s="50"/>
      <c r="Q35" s="50">
        <f t="shared" si="3"/>
        <v>0</v>
      </c>
      <c r="R35" s="50"/>
      <c r="S35" s="50"/>
      <c r="T35" s="50">
        <f t="shared" si="4"/>
        <v>0</v>
      </c>
      <c r="V35" s="96"/>
      <c r="W35" s="21" t="s">
        <v>68</v>
      </c>
      <c r="X35" s="11">
        <v>6.4</v>
      </c>
    </row>
    <row r="36" spans="1:24" ht="14.1" hidden="1" customHeight="1" x14ac:dyDescent="0.2">
      <c r="A36" s="50">
        <v>2</v>
      </c>
      <c r="B36" s="15"/>
      <c r="C36" s="12" t="s">
        <v>69</v>
      </c>
      <c r="D36" s="53"/>
      <c r="E36" s="15"/>
      <c r="F36" s="50"/>
      <c r="G36" s="57"/>
      <c r="H36" s="57">
        <f t="shared" si="1"/>
        <v>0</v>
      </c>
      <c r="I36" s="50"/>
      <c r="J36" s="50"/>
      <c r="K36" s="50">
        <f t="shared" si="0"/>
        <v>0</v>
      </c>
      <c r="L36" s="50"/>
      <c r="M36" s="50"/>
      <c r="N36" s="50">
        <f t="shared" si="2"/>
        <v>0</v>
      </c>
      <c r="O36" s="50"/>
      <c r="P36" s="50"/>
      <c r="Q36" s="50">
        <f t="shared" si="3"/>
        <v>0</v>
      </c>
      <c r="R36" s="50"/>
      <c r="S36" s="50"/>
      <c r="T36" s="50">
        <f t="shared" si="4"/>
        <v>0</v>
      </c>
      <c r="V36" s="96"/>
      <c r="W36" s="21" t="s">
        <v>70</v>
      </c>
      <c r="X36" s="11">
        <v>6.5</v>
      </c>
    </row>
    <row r="37" spans="1:24" ht="14.1" hidden="1" customHeight="1" x14ac:dyDescent="0.2">
      <c r="A37" s="50">
        <v>2</v>
      </c>
      <c r="B37" s="15"/>
      <c r="C37" s="12" t="s">
        <v>71</v>
      </c>
      <c r="D37" s="53"/>
      <c r="E37" s="15"/>
      <c r="F37" s="50"/>
      <c r="G37" s="57"/>
      <c r="H37" s="57">
        <f t="shared" si="1"/>
        <v>0</v>
      </c>
      <c r="I37" s="50"/>
      <c r="J37" s="50"/>
      <c r="K37" s="50">
        <f t="shared" si="0"/>
        <v>0</v>
      </c>
      <c r="L37" s="50"/>
      <c r="M37" s="50"/>
      <c r="N37" s="50">
        <f t="shared" si="2"/>
        <v>0</v>
      </c>
      <c r="O37" s="50"/>
      <c r="P37" s="50"/>
      <c r="Q37" s="50">
        <f t="shared" si="3"/>
        <v>0</v>
      </c>
      <c r="R37" s="50"/>
      <c r="S37" s="50"/>
      <c r="T37" s="50">
        <f t="shared" si="4"/>
        <v>0</v>
      </c>
    </row>
    <row r="38" spans="1:24" ht="14.1" hidden="1" customHeight="1" x14ac:dyDescent="0.2">
      <c r="A38" s="50">
        <v>2</v>
      </c>
      <c r="B38" s="15"/>
      <c r="C38" s="12" t="s">
        <v>72</v>
      </c>
      <c r="D38" s="53"/>
      <c r="E38" s="15"/>
      <c r="F38" s="50"/>
      <c r="G38" s="57"/>
      <c r="H38" s="57">
        <f t="shared" si="1"/>
        <v>0</v>
      </c>
      <c r="I38" s="50"/>
      <c r="J38" s="50"/>
      <c r="K38" s="50">
        <f t="shared" si="0"/>
        <v>0</v>
      </c>
      <c r="L38" s="50"/>
      <c r="M38" s="50"/>
      <c r="N38" s="50">
        <f t="shared" si="2"/>
        <v>0</v>
      </c>
      <c r="O38" s="50"/>
      <c r="P38" s="50"/>
      <c r="Q38" s="50">
        <f t="shared" si="3"/>
        <v>0</v>
      </c>
      <c r="R38" s="50"/>
      <c r="S38" s="50"/>
      <c r="T38" s="50">
        <f t="shared" si="4"/>
        <v>0</v>
      </c>
    </row>
    <row r="39" spans="1:24" ht="14.1" hidden="1" customHeight="1" x14ac:dyDescent="0.2">
      <c r="A39" s="50">
        <v>2</v>
      </c>
      <c r="B39" s="15"/>
      <c r="C39" s="12" t="s">
        <v>73</v>
      </c>
      <c r="D39" s="53"/>
      <c r="E39" s="15"/>
      <c r="F39" s="50"/>
      <c r="G39" s="57"/>
      <c r="H39" s="57">
        <f t="shared" si="1"/>
        <v>0</v>
      </c>
      <c r="I39" s="50"/>
      <c r="J39" s="50"/>
      <c r="K39" s="50">
        <f t="shared" si="0"/>
        <v>0</v>
      </c>
      <c r="L39" s="50"/>
      <c r="M39" s="50"/>
      <c r="N39" s="50">
        <f t="shared" si="2"/>
        <v>0</v>
      </c>
      <c r="O39" s="50"/>
      <c r="P39" s="50"/>
      <c r="Q39" s="50">
        <f t="shared" si="3"/>
        <v>0</v>
      </c>
      <c r="R39" s="50"/>
      <c r="S39" s="50"/>
      <c r="T39" s="50">
        <f t="shared" si="4"/>
        <v>0</v>
      </c>
    </row>
    <row r="40" spans="1:24" ht="14.1" hidden="1" customHeight="1" x14ac:dyDescent="0.2">
      <c r="A40" s="50">
        <v>2</v>
      </c>
      <c r="B40" s="15"/>
      <c r="C40" s="12" t="s">
        <v>74</v>
      </c>
      <c r="D40" s="53"/>
      <c r="E40" s="15"/>
      <c r="F40" s="50"/>
      <c r="G40" s="57"/>
      <c r="H40" s="57">
        <f t="shared" si="1"/>
        <v>0</v>
      </c>
      <c r="I40" s="50"/>
      <c r="J40" s="50"/>
      <c r="K40" s="50">
        <f t="shared" si="0"/>
        <v>0</v>
      </c>
      <c r="L40" s="50"/>
      <c r="M40" s="50"/>
      <c r="N40" s="50">
        <f t="shared" si="2"/>
        <v>0</v>
      </c>
      <c r="O40" s="50"/>
      <c r="P40" s="50"/>
      <c r="Q40" s="50">
        <f t="shared" si="3"/>
        <v>0</v>
      </c>
      <c r="R40" s="50"/>
      <c r="S40" s="50"/>
      <c r="T40" s="50">
        <f t="shared" si="4"/>
        <v>0</v>
      </c>
    </row>
    <row r="41" spans="1:24" ht="14.1" hidden="1" customHeight="1" x14ac:dyDescent="0.2">
      <c r="A41" s="50">
        <v>2</v>
      </c>
      <c r="B41" s="15"/>
      <c r="C41" s="12" t="s">
        <v>75</v>
      </c>
      <c r="D41" s="53"/>
      <c r="E41" s="15"/>
      <c r="F41" s="50"/>
      <c r="G41" s="57"/>
      <c r="H41" s="57">
        <f t="shared" si="1"/>
        <v>0</v>
      </c>
      <c r="I41" s="50"/>
      <c r="J41" s="50"/>
      <c r="K41" s="50">
        <f t="shared" si="0"/>
        <v>0</v>
      </c>
      <c r="L41" s="50"/>
      <c r="M41" s="50"/>
      <c r="N41" s="50">
        <f t="shared" si="2"/>
        <v>0</v>
      </c>
      <c r="O41" s="50"/>
      <c r="P41" s="50"/>
      <c r="Q41" s="50">
        <f t="shared" si="3"/>
        <v>0</v>
      </c>
      <c r="R41" s="50"/>
      <c r="S41" s="50"/>
      <c r="T41" s="50">
        <f t="shared" si="4"/>
        <v>0</v>
      </c>
    </row>
    <row r="42" spans="1:24" ht="14.1" hidden="1" customHeight="1" x14ac:dyDescent="0.2">
      <c r="A42" s="50">
        <v>2</v>
      </c>
      <c r="B42" s="15"/>
      <c r="C42" s="12" t="s">
        <v>76</v>
      </c>
      <c r="D42" s="53"/>
      <c r="E42" s="15"/>
      <c r="F42" s="50"/>
      <c r="G42" s="57"/>
      <c r="H42" s="57">
        <f t="shared" si="1"/>
        <v>0</v>
      </c>
      <c r="I42" s="50"/>
      <c r="J42" s="50"/>
      <c r="K42" s="50">
        <f t="shared" si="0"/>
        <v>0</v>
      </c>
      <c r="L42" s="50"/>
      <c r="M42" s="50"/>
      <c r="N42" s="50">
        <f t="shared" si="2"/>
        <v>0</v>
      </c>
      <c r="O42" s="50"/>
      <c r="P42" s="50"/>
      <c r="Q42" s="50">
        <f t="shared" si="3"/>
        <v>0</v>
      </c>
      <c r="R42" s="50"/>
      <c r="S42" s="50"/>
      <c r="T42" s="50">
        <f t="shared" si="4"/>
        <v>0</v>
      </c>
    </row>
    <row r="43" spans="1:24" ht="14.1" hidden="1" customHeight="1" x14ac:dyDescent="0.2">
      <c r="A43" s="50">
        <v>2</v>
      </c>
      <c r="B43" s="15"/>
      <c r="C43" s="12" t="s">
        <v>77</v>
      </c>
      <c r="D43" s="53"/>
      <c r="E43" s="15"/>
      <c r="F43" s="50"/>
      <c r="G43" s="57"/>
      <c r="H43" s="57">
        <f t="shared" si="1"/>
        <v>0</v>
      </c>
      <c r="I43" s="50"/>
      <c r="J43" s="50"/>
      <c r="K43" s="50">
        <f t="shared" si="0"/>
        <v>0</v>
      </c>
      <c r="L43" s="50"/>
      <c r="M43" s="50"/>
      <c r="N43" s="50">
        <f t="shared" si="2"/>
        <v>0</v>
      </c>
      <c r="O43" s="50"/>
      <c r="P43" s="50"/>
      <c r="Q43" s="50">
        <f t="shared" si="3"/>
        <v>0</v>
      </c>
      <c r="R43" s="50"/>
      <c r="S43" s="50"/>
      <c r="T43" s="50">
        <f t="shared" si="4"/>
        <v>0</v>
      </c>
    </row>
    <row r="44" spans="1:24" ht="14.1" hidden="1" customHeight="1" x14ac:dyDescent="0.2">
      <c r="A44" s="50">
        <v>2</v>
      </c>
      <c r="B44" s="15"/>
      <c r="C44" s="12" t="s">
        <v>78</v>
      </c>
      <c r="D44" s="53"/>
      <c r="E44" s="15"/>
      <c r="F44" s="50"/>
      <c r="G44" s="57"/>
      <c r="H44" s="57">
        <f t="shared" si="1"/>
        <v>0</v>
      </c>
      <c r="I44" s="50"/>
      <c r="J44" s="50"/>
      <c r="K44" s="50">
        <f t="shared" si="0"/>
        <v>0</v>
      </c>
      <c r="L44" s="50"/>
      <c r="M44" s="50"/>
      <c r="N44" s="50">
        <f t="shared" si="2"/>
        <v>0</v>
      </c>
      <c r="O44" s="50"/>
      <c r="P44" s="50"/>
      <c r="Q44" s="50">
        <f t="shared" si="3"/>
        <v>0</v>
      </c>
      <c r="R44" s="50"/>
      <c r="S44" s="50"/>
      <c r="T44" s="50">
        <f t="shared" si="4"/>
        <v>0</v>
      </c>
    </row>
    <row r="45" spans="1:24" ht="14.1" hidden="1" customHeight="1" x14ac:dyDescent="0.2">
      <c r="A45" s="50">
        <v>2</v>
      </c>
      <c r="B45" s="15"/>
      <c r="C45" s="12" t="s">
        <v>79</v>
      </c>
      <c r="D45" s="53"/>
      <c r="E45" s="15"/>
      <c r="F45" s="50"/>
      <c r="G45" s="57"/>
      <c r="H45" s="57">
        <f t="shared" si="1"/>
        <v>0</v>
      </c>
      <c r="I45" s="50"/>
      <c r="J45" s="50"/>
      <c r="K45" s="50">
        <f t="shared" si="0"/>
        <v>0</v>
      </c>
      <c r="L45" s="50"/>
      <c r="M45" s="50"/>
      <c r="N45" s="50">
        <f t="shared" si="2"/>
        <v>0</v>
      </c>
      <c r="O45" s="50"/>
      <c r="P45" s="50"/>
      <c r="Q45" s="50">
        <f t="shared" si="3"/>
        <v>0</v>
      </c>
      <c r="R45" s="50"/>
      <c r="S45" s="50"/>
      <c r="T45" s="50">
        <f t="shared" si="4"/>
        <v>0</v>
      </c>
    </row>
    <row r="46" spans="1:24" ht="14.1" hidden="1" customHeight="1" x14ac:dyDescent="0.2">
      <c r="A46" s="50">
        <v>2</v>
      </c>
      <c r="B46" s="15"/>
      <c r="C46" s="12" t="s">
        <v>80</v>
      </c>
      <c r="D46" s="53"/>
      <c r="E46" s="15"/>
      <c r="F46" s="50"/>
      <c r="G46" s="57"/>
      <c r="H46" s="57">
        <f t="shared" si="1"/>
        <v>0</v>
      </c>
      <c r="I46" s="50"/>
      <c r="J46" s="50"/>
      <c r="K46" s="50">
        <f t="shared" si="0"/>
        <v>0</v>
      </c>
      <c r="L46" s="50"/>
      <c r="M46" s="50"/>
      <c r="N46" s="50">
        <f t="shared" si="2"/>
        <v>0</v>
      </c>
      <c r="O46" s="50"/>
      <c r="P46" s="50"/>
      <c r="Q46" s="50">
        <f t="shared" si="3"/>
        <v>0</v>
      </c>
      <c r="R46" s="50"/>
      <c r="S46" s="50"/>
      <c r="T46" s="50">
        <f t="shared" si="4"/>
        <v>0</v>
      </c>
    </row>
    <row r="47" spans="1:24" ht="14.1" hidden="1" customHeight="1" thickBot="1" x14ac:dyDescent="0.25">
      <c r="A47" s="50">
        <v>2</v>
      </c>
      <c r="B47" s="15"/>
      <c r="C47" s="12" t="s">
        <v>81</v>
      </c>
      <c r="D47" s="53"/>
      <c r="E47" s="15"/>
      <c r="F47" s="50"/>
      <c r="G47" s="57"/>
      <c r="H47" s="57">
        <f t="shared" si="1"/>
        <v>0</v>
      </c>
      <c r="I47" s="50"/>
      <c r="J47" s="50"/>
      <c r="K47" s="50">
        <f t="shared" si="0"/>
        <v>0</v>
      </c>
      <c r="L47" s="50"/>
      <c r="M47" s="50"/>
      <c r="N47" s="50">
        <f t="shared" si="2"/>
        <v>0</v>
      </c>
      <c r="O47" s="50"/>
      <c r="P47" s="50"/>
      <c r="Q47" s="50">
        <f t="shared" si="3"/>
        <v>0</v>
      </c>
      <c r="R47" s="50"/>
      <c r="S47" s="50"/>
      <c r="T47" s="50">
        <f t="shared" si="4"/>
        <v>0</v>
      </c>
    </row>
    <row r="48" spans="1:24" ht="12" customHeight="1" x14ac:dyDescent="0.2">
      <c r="A48" s="50"/>
      <c r="B48" s="25" t="s">
        <v>82</v>
      </c>
      <c r="C48" s="26"/>
      <c r="D48" s="55"/>
      <c r="E48" s="25"/>
      <c r="F48" s="55">
        <f t="shared" ref="F48:T48" si="9">SUM(F29:F47)</f>
        <v>4</v>
      </c>
      <c r="G48" s="59">
        <f t="shared" si="9"/>
        <v>1104706160</v>
      </c>
      <c r="H48" s="59">
        <f t="shared" si="9"/>
        <v>1104706160</v>
      </c>
      <c r="I48" s="59">
        <f t="shared" si="9"/>
        <v>3</v>
      </c>
      <c r="J48" s="59">
        <f>SUM(J29:J47)</f>
        <v>4210000000</v>
      </c>
      <c r="K48" s="59">
        <f>SUM(K29:K32)</f>
        <v>4210000000</v>
      </c>
      <c r="L48" s="56">
        <f t="shared" si="9"/>
        <v>3</v>
      </c>
      <c r="M48" s="59">
        <f t="shared" si="9"/>
        <v>950000000</v>
      </c>
      <c r="N48" s="59">
        <f t="shared" si="9"/>
        <v>950000000</v>
      </c>
      <c r="O48" s="56">
        <f t="shared" si="9"/>
        <v>3</v>
      </c>
      <c r="P48" s="59">
        <f t="shared" si="9"/>
        <v>1055000000</v>
      </c>
      <c r="Q48" s="59">
        <f t="shared" si="9"/>
        <v>1055000000</v>
      </c>
      <c r="R48" s="56">
        <f t="shared" si="9"/>
        <v>4</v>
      </c>
      <c r="S48" s="59">
        <f t="shared" si="9"/>
        <v>1218000000</v>
      </c>
      <c r="T48" s="59">
        <f t="shared" si="9"/>
        <v>1218000000</v>
      </c>
    </row>
    <row r="49" spans="1:20" ht="45" x14ac:dyDescent="0.2">
      <c r="A49" s="50">
        <v>3</v>
      </c>
      <c r="B49" s="81" t="str">
        <f>+'[1]DESCRIPCIÓN DEL PROYECTO'!B53:N53</f>
        <v>META 3: Garantizar 100% los esquemas de seguridad de los Concejales de Bogotá y la actualización del parque automotor administrativo de la Corporación</v>
      </c>
      <c r="C49" s="12" t="str">
        <f>+'[1]DESCRIPCIÓN DEL PROYECTO'!B54</f>
        <v>3.1. Implementar el  esquema de seguridad de los Concejales del Distrito Capital que se encuentran en situación de riesgo extraordinario o extremo.</v>
      </c>
      <c r="D49" s="53">
        <v>2.1</v>
      </c>
      <c r="E49" s="63" t="s">
        <v>83</v>
      </c>
      <c r="F49" s="50">
        <v>0</v>
      </c>
      <c r="G49" s="68">
        <v>0</v>
      </c>
      <c r="H49" s="68">
        <f t="shared" si="1"/>
        <v>0</v>
      </c>
      <c r="I49" s="50">
        <v>1</v>
      </c>
      <c r="J49" s="64">
        <v>4250000000</v>
      </c>
      <c r="K49" s="64">
        <f t="shared" si="0"/>
        <v>4250000000</v>
      </c>
      <c r="L49" s="50">
        <v>1</v>
      </c>
      <c r="M49" s="69">
        <v>4300000000</v>
      </c>
      <c r="N49" s="69">
        <f t="shared" si="2"/>
        <v>4300000000</v>
      </c>
      <c r="O49" s="50">
        <v>1</v>
      </c>
      <c r="P49" s="64">
        <v>4350000000</v>
      </c>
      <c r="Q49" s="64">
        <f t="shared" si="3"/>
        <v>4350000000</v>
      </c>
      <c r="R49" s="58">
        <v>1</v>
      </c>
      <c r="S49" s="64">
        <v>4500000000</v>
      </c>
      <c r="T49" s="64">
        <f t="shared" si="4"/>
        <v>4500000000</v>
      </c>
    </row>
    <row r="50" spans="1:20" ht="22.5" x14ac:dyDescent="0.2">
      <c r="A50" s="50">
        <v>3</v>
      </c>
      <c r="B50" s="82"/>
      <c r="C50" s="12" t="str">
        <f>+'[1]DESCRIPCIÓN DEL PROYECTO'!B55</f>
        <v xml:space="preserve">3.2. Actualizar el parque automotor administrativo de la Corporación </v>
      </c>
      <c r="D50" s="53">
        <v>2.1</v>
      </c>
      <c r="E50" s="63" t="s">
        <v>84</v>
      </c>
      <c r="F50" s="50">
        <v>0</v>
      </c>
      <c r="G50" s="64">
        <v>66718804</v>
      </c>
      <c r="H50" s="68">
        <f t="shared" si="1"/>
        <v>0</v>
      </c>
      <c r="I50" s="50">
        <v>2</v>
      </c>
      <c r="J50" s="64">
        <v>110000000</v>
      </c>
      <c r="K50" s="64">
        <f t="shared" si="0"/>
        <v>220000000</v>
      </c>
      <c r="L50" s="50">
        <v>2</v>
      </c>
      <c r="M50" s="69">
        <v>120000000</v>
      </c>
      <c r="N50" s="69">
        <f t="shared" si="2"/>
        <v>240000000</v>
      </c>
      <c r="O50" s="50">
        <v>2</v>
      </c>
      <c r="P50" s="64">
        <v>120000000</v>
      </c>
      <c r="Q50" s="64">
        <f t="shared" si="3"/>
        <v>240000000</v>
      </c>
      <c r="R50" s="58">
        <v>1</v>
      </c>
      <c r="S50" s="64">
        <v>120000000</v>
      </c>
      <c r="T50" s="64">
        <f t="shared" si="4"/>
        <v>120000000</v>
      </c>
    </row>
    <row r="51" spans="1:20" ht="33.75" x14ac:dyDescent="0.2">
      <c r="A51" s="50">
        <v>3</v>
      </c>
      <c r="B51" s="83"/>
      <c r="C51" s="12" t="str">
        <f>+'[1]DESCRIPCIÓN DEL PROYECTO'!B56</f>
        <v>3.3. Fortalecer el servicio de protección que presta la Policia a los Concejales de Bogotá D.C.</v>
      </c>
      <c r="D51" s="53">
        <v>2.1</v>
      </c>
      <c r="E51" s="63" t="s">
        <v>83</v>
      </c>
      <c r="F51" s="50"/>
      <c r="G51" s="68">
        <v>0</v>
      </c>
      <c r="H51" s="68">
        <f t="shared" si="1"/>
        <v>0</v>
      </c>
      <c r="I51" s="50">
        <v>1</v>
      </c>
      <c r="J51" s="64">
        <v>426209496</v>
      </c>
      <c r="K51" s="64">
        <f t="shared" si="0"/>
        <v>426209496</v>
      </c>
      <c r="L51" s="50"/>
      <c r="M51" s="61"/>
      <c r="N51" s="61">
        <f t="shared" si="2"/>
        <v>0</v>
      </c>
      <c r="O51" s="50"/>
      <c r="P51" s="64"/>
      <c r="Q51" s="64">
        <f t="shared" si="3"/>
        <v>0</v>
      </c>
      <c r="R51" s="50"/>
      <c r="S51" s="64"/>
      <c r="T51" s="64">
        <f t="shared" si="4"/>
        <v>0</v>
      </c>
    </row>
    <row r="52" spans="1:20" ht="14.1" hidden="1" customHeight="1" x14ac:dyDescent="0.2">
      <c r="A52" s="50">
        <v>3</v>
      </c>
      <c r="B52" s="15"/>
      <c r="C52" s="12" t="s">
        <v>85</v>
      </c>
      <c r="D52" s="53"/>
      <c r="E52" s="15"/>
      <c r="F52" s="15"/>
      <c r="G52" s="27"/>
      <c r="H52" s="27">
        <f t="shared" si="1"/>
        <v>0</v>
      </c>
      <c r="I52" s="15"/>
      <c r="J52" s="15"/>
      <c r="K52" s="15">
        <f t="shared" si="0"/>
        <v>0</v>
      </c>
      <c r="L52" s="15"/>
      <c r="M52" s="15"/>
      <c r="N52" s="15">
        <f t="shared" si="2"/>
        <v>0</v>
      </c>
      <c r="O52" s="15"/>
      <c r="P52" s="15"/>
      <c r="Q52" s="15">
        <f t="shared" si="3"/>
        <v>0</v>
      </c>
      <c r="R52" s="15"/>
      <c r="S52" s="15"/>
      <c r="T52" s="15">
        <f t="shared" si="4"/>
        <v>0</v>
      </c>
    </row>
    <row r="53" spans="1:20" ht="14.1" hidden="1" customHeight="1" x14ac:dyDescent="0.2">
      <c r="A53" s="50">
        <v>3</v>
      </c>
      <c r="B53" s="15"/>
      <c r="C53" s="12" t="s">
        <v>86</v>
      </c>
      <c r="D53" s="53"/>
      <c r="E53" s="15"/>
      <c r="F53" s="15"/>
      <c r="G53" s="27"/>
      <c r="H53" s="27">
        <f t="shared" si="1"/>
        <v>0</v>
      </c>
      <c r="I53" s="15"/>
      <c r="J53" s="15"/>
      <c r="K53" s="15">
        <f t="shared" si="0"/>
        <v>0</v>
      </c>
      <c r="L53" s="15"/>
      <c r="M53" s="15"/>
      <c r="N53" s="15">
        <f t="shared" si="2"/>
        <v>0</v>
      </c>
      <c r="O53" s="15"/>
      <c r="P53" s="15"/>
      <c r="Q53" s="15">
        <f t="shared" si="3"/>
        <v>0</v>
      </c>
      <c r="R53" s="15"/>
      <c r="S53" s="15"/>
      <c r="T53" s="15">
        <f t="shared" si="4"/>
        <v>0</v>
      </c>
    </row>
    <row r="54" spans="1:20" ht="14.1" hidden="1" customHeight="1" x14ac:dyDescent="0.2">
      <c r="A54" s="50">
        <v>3</v>
      </c>
      <c r="B54" s="15"/>
      <c r="C54" s="12" t="s">
        <v>87</v>
      </c>
      <c r="D54" s="53"/>
      <c r="E54" s="15"/>
      <c r="F54" s="15"/>
      <c r="G54" s="27"/>
      <c r="H54" s="27">
        <f t="shared" si="1"/>
        <v>0</v>
      </c>
      <c r="I54" s="15"/>
      <c r="J54" s="15"/>
      <c r="K54" s="15">
        <f t="shared" si="0"/>
        <v>0</v>
      </c>
      <c r="L54" s="15"/>
      <c r="M54" s="15"/>
      <c r="N54" s="15">
        <f t="shared" si="2"/>
        <v>0</v>
      </c>
      <c r="O54" s="15"/>
      <c r="P54" s="15"/>
      <c r="Q54" s="15">
        <f t="shared" si="3"/>
        <v>0</v>
      </c>
      <c r="R54" s="15"/>
      <c r="S54" s="15"/>
      <c r="T54" s="15">
        <f t="shared" si="4"/>
        <v>0</v>
      </c>
    </row>
    <row r="55" spans="1:20" ht="14.1" hidden="1" customHeight="1" x14ac:dyDescent="0.2">
      <c r="A55" s="50">
        <v>3</v>
      </c>
      <c r="B55" s="15"/>
      <c r="C55" s="12" t="s">
        <v>88</v>
      </c>
      <c r="D55" s="53"/>
      <c r="E55" s="15"/>
      <c r="F55" s="15"/>
      <c r="G55" s="27"/>
      <c r="H55" s="27">
        <f t="shared" si="1"/>
        <v>0</v>
      </c>
      <c r="I55" s="15"/>
      <c r="J55" s="15"/>
      <c r="K55" s="15">
        <f t="shared" si="0"/>
        <v>0</v>
      </c>
      <c r="L55" s="15"/>
      <c r="M55" s="15"/>
      <c r="N55" s="15">
        <f t="shared" si="2"/>
        <v>0</v>
      </c>
      <c r="O55" s="15"/>
      <c r="P55" s="15"/>
      <c r="Q55" s="15">
        <f t="shared" si="3"/>
        <v>0</v>
      </c>
      <c r="R55" s="15"/>
      <c r="S55" s="15"/>
      <c r="T55" s="15">
        <f t="shared" si="4"/>
        <v>0</v>
      </c>
    </row>
    <row r="56" spans="1:20" ht="14.1" hidden="1" customHeight="1" x14ac:dyDescent="0.2">
      <c r="A56" s="50">
        <v>3</v>
      </c>
      <c r="B56" s="15"/>
      <c r="C56" s="12" t="s">
        <v>89</v>
      </c>
      <c r="D56" s="53"/>
      <c r="E56" s="15"/>
      <c r="F56" s="15"/>
      <c r="G56" s="27"/>
      <c r="H56" s="27">
        <f t="shared" si="1"/>
        <v>0</v>
      </c>
      <c r="I56" s="15"/>
      <c r="J56" s="15"/>
      <c r="K56" s="15">
        <f t="shared" si="0"/>
        <v>0</v>
      </c>
      <c r="L56" s="15"/>
      <c r="M56" s="15"/>
      <c r="N56" s="15">
        <f t="shared" si="2"/>
        <v>0</v>
      </c>
      <c r="O56" s="15"/>
      <c r="P56" s="15"/>
      <c r="Q56" s="15">
        <f t="shared" si="3"/>
        <v>0</v>
      </c>
      <c r="R56" s="15"/>
      <c r="S56" s="15"/>
      <c r="T56" s="15">
        <f t="shared" si="4"/>
        <v>0</v>
      </c>
    </row>
    <row r="57" spans="1:20" ht="14.1" hidden="1" customHeight="1" x14ac:dyDescent="0.2">
      <c r="A57" s="50">
        <v>3</v>
      </c>
      <c r="B57" s="15"/>
      <c r="C57" s="12" t="s">
        <v>90</v>
      </c>
      <c r="D57" s="53"/>
      <c r="E57" s="15"/>
      <c r="F57" s="15"/>
      <c r="G57" s="27"/>
      <c r="H57" s="27">
        <f t="shared" si="1"/>
        <v>0</v>
      </c>
      <c r="I57" s="15"/>
      <c r="J57" s="15"/>
      <c r="K57" s="15">
        <f t="shared" si="0"/>
        <v>0</v>
      </c>
      <c r="L57" s="15"/>
      <c r="M57" s="15"/>
      <c r="N57" s="15">
        <f t="shared" si="2"/>
        <v>0</v>
      </c>
      <c r="O57" s="15"/>
      <c r="P57" s="15"/>
      <c r="Q57" s="15">
        <f t="shared" si="3"/>
        <v>0</v>
      </c>
      <c r="R57" s="15"/>
      <c r="S57" s="15"/>
      <c r="T57" s="15">
        <f t="shared" si="4"/>
        <v>0</v>
      </c>
    </row>
    <row r="58" spans="1:20" ht="14.1" hidden="1" customHeight="1" x14ac:dyDescent="0.2">
      <c r="A58" s="50">
        <v>3</v>
      </c>
      <c r="B58" s="15"/>
      <c r="C58" s="12" t="s">
        <v>91</v>
      </c>
      <c r="D58" s="53"/>
      <c r="E58" s="15"/>
      <c r="F58" s="15"/>
      <c r="G58" s="27"/>
      <c r="H58" s="27">
        <f t="shared" si="1"/>
        <v>0</v>
      </c>
      <c r="I58" s="15"/>
      <c r="J58" s="15"/>
      <c r="K58" s="15">
        <f t="shared" si="0"/>
        <v>0</v>
      </c>
      <c r="L58" s="15"/>
      <c r="M58" s="15"/>
      <c r="N58" s="15">
        <f t="shared" si="2"/>
        <v>0</v>
      </c>
      <c r="O58" s="15"/>
      <c r="P58" s="15"/>
      <c r="Q58" s="15">
        <f t="shared" si="3"/>
        <v>0</v>
      </c>
      <c r="R58" s="15"/>
      <c r="S58" s="15"/>
      <c r="T58" s="15">
        <f t="shared" si="4"/>
        <v>0</v>
      </c>
    </row>
    <row r="59" spans="1:20" ht="14.1" hidden="1" customHeight="1" x14ac:dyDescent="0.2">
      <c r="A59" s="50">
        <v>3</v>
      </c>
      <c r="B59" s="15"/>
      <c r="C59" s="12" t="s">
        <v>92</v>
      </c>
      <c r="D59" s="53"/>
      <c r="E59" s="15"/>
      <c r="F59" s="15"/>
      <c r="G59" s="27"/>
      <c r="H59" s="27">
        <f t="shared" si="1"/>
        <v>0</v>
      </c>
      <c r="I59" s="15"/>
      <c r="J59" s="15"/>
      <c r="K59" s="15">
        <f t="shared" si="0"/>
        <v>0</v>
      </c>
      <c r="L59" s="15"/>
      <c r="M59" s="15"/>
      <c r="N59" s="15">
        <f t="shared" si="2"/>
        <v>0</v>
      </c>
      <c r="O59" s="15"/>
      <c r="P59" s="15"/>
      <c r="Q59" s="15">
        <f t="shared" si="3"/>
        <v>0</v>
      </c>
      <c r="R59" s="15"/>
      <c r="S59" s="15"/>
      <c r="T59" s="15">
        <f t="shared" si="4"/>
        <v>0</v>
      </c>
    </row>
    <row r="60" spans="1:20" ht="14.1" hidden="1" customHeight="1" x14ac:dyDescent="0.2">
      <c r="A60" s="50">
        <v>3</v>
      </c>
      <c r="B60" s="15"/>
      <c r="C60" s="12" t="s">
        <v>93</v>
      </c>
      <c r="D60" s="53"/>
      <c r="E60" s="15"/>
      <c r="F60" s="15"/>
      <c r="G60" s="27"/>
      <c r="H60" s="27">
        <f t="shared" si="1"/>
        <v>0</v>
      </c>
      <c r="I60" s="15"/>
      <c r="J60" s="15"/>
      <c r="K60" s="15">
        <f t="shared" si="0"/>
        <v>0</v>
      </c>
      <c r="L60" s="15"/>
      <c r="M60" s="15"/>
      <c r="N60" s="15">
        <f t="shared" si="2"/>
        <v>0</v>
      </c>
      <c r="O60" s="15"/>
      <c r="P60" s="15"/>
      <c r="Q60" s="15">
        <f t="shared" si="3"/>
        <v>0</v>
      </c>
      <c r="R60" s="15"/>
      <c r="S60" s="15"/>
      <c r="T60" s="15">
        <f t="shared" si="4"/>
        <v>0</v>
      </c>
    </row>
    <row r="61" spans="1:20" ht="14.1" hidden="1" customHeight="1" x14ac:dyDescent="0.2">
      <c r="A61" s="50">
        <v>3</v>
      </c>
      <c r="B61" s="15"/>
      <c r="C61" s="12" t="s">
        <v>94</v>
      </c>
      <c r="D61" s="53"/>
      <c r="E61" s="15"/>
      <c r="F61" s="15"/>
      <c r="G61" s="27"/>
      <c r="H61" s="27">
        <f t="shared" si="1"/>
        <v>0</v>
      </c>
      <c r="I61" s="15"/>
      <c r="J61" s="15"/>
      <c r="K61" s="15">
        <f t="shared" si="0"/>
        <v>0</v>
      </c>
      <c r="L61" s="15"/>
      <c r="M61" s="15"/>
      <c r="N61" s="15">
        <f t="shared" si="2"/>
        <v>0</v>
      </c>
      <c r="O61" s="15"/>
      <c r="P61" s="15"/>
      <c r="Q61" s="15">
        <f t="shared" si="3"/>
        <v>0</v>
      </c>
      <c r="R61" s="15"/>
      <c r="S61" s="15"/>
      <c r="T61" s="15">
        <f t="shared" si="4"/>
        <v>0</v>
      </c>
    </row>
    <row r="62" spans="1:20" ht="14.1" hidden="1" customHeight="1" x14ac:dyDescent="0.2">
      <c r="A62" s="50">
        <v>3</v>
      </c>
      <c r="B62" s="15"/>
      <c r="C62" s="12" t="s">
        <v>95</v>
      </c>
      <c r="D62" s="53"/>
      <c r="E62" s="15"/>
      <c r="F62" s="15"/>
      <c r="G62" s="27"/>
      <c r="H62" s="27">
        <f t="shared" si="1"/>
        <v>0</v>
      </c>
      <c r="I62" s="15"/>
      <c r="J62" s="15"/>
      <c r="K62" s="15">
        <f t="shared" si="0"/>
        <v>0</v>
      </c>
      <c r="L62" s="15"/>
      <c r="M62" s="15"/>
      <c r="N62" s="15">
        <f t="shared" si="2"/>
        <v>0</v>
      </c>
      <c r="O62" s="15"/>
      <c r="P62" s="15"/>
      <c r="Q62" s="15">
        <f t="shared" si="3"/>
        <v>0</v>
      </c>
      <c r="R62" s="15"/>
      <c r="S62" s="15"/>
      <c r="T62" s="15">
        <f t="shared" si="4"/>
        <v>0</v>
      </c>
    </row>
    <row r="63" spans="1:20" ht="14.1" hidden="1" customHeight="1" x14ac:dyDescent="0.2">
      <c r="A63" s="50">
        <v>3</v>
      </c>
      <c r="B63" s="15"/>
      <c r="C63" s="12" t="s">
        <v>96</v>
      </c>
      <c r="D63" s="53"/>
      <c r="E63" s="15"/>
      <c r="F63" s="15"/>
      <c r="G63" s="27"/>
      <c r="H63" s="27">
        <f t="shared" si="1"/>
        <v>0</v>
      </c>
      <c r="I63" s="15"/>
      <c r="J63" s="15"/>
      <c r="K63" s="15">
        <f t="shared" si="0"/>
        <v>0</v>
      </c>
      <c r="L63" s="15"/>
      <c r="M63" s="15"/>
      <c r="N63" s="15">
        <f t="shared" si="2"/>
        <v>0</v>
      </c>
      <c r="O63" s="15"/>
      <c r="P63" s="15"/>
      <c r="Q63" s="15">
        <f t="shared" si="3"/>
        <v>0</v>
      </c>
      <c r="R63" s="15"/>
      <c r="S63" s="15"/>
      <c r="T63" s="15">
        <f t="shared" si="4"/>
        <v>0</v>
      </c>
    </row>
    <row r="64" spans="1:20" ht="14.1" hidden="1" customHeight="1" x14ac:dyDescent="0.2">
      <c r="A64" s="50">
        <v>3</v>
      </c>
      <c r="B64" s="15"/>
      <c r="C64" s="12" t="s">
        <v>97</v>
      </c>
      <c r="D64" s="53"/>
      <c r="E64" s="15"/>
      <c r="F64" s="15"/>
      <c r="G64" s="27"/>
      <c r="H64" s="27">
        <f t="shared" si="1"/>
        <v>0</v>
      </c>
      <c r="I64" s="15"/>
      <c r="J64" s="15"/>
      <c r="K64" s="15">
        <f t="shared" si="0"/>
        <v>0</v>
      </c>
      <c r="L64" s="15"/>
      <c r="M64" s="15"/>
      <c r="N64" s="15">
        <f t="shared" si="2"/>
        <v>0</v>
      </c>
      <c r="O64" s="15"/>
      <c r="P64" s="15"/>
      <c r="Q64" s="15">
        <f t="shared" si="3"/>
        <v>0</v>
      </c>
      <c r="R64" s="15"/>
      <c r="S64" s="15"/>
      <c r="T64" s="15">
        <f t="shared" si="4"/>
        <v>0</v>
      </c>
    </row>
    <row r="65" spans="1:20" ht="14.1" hidden="1" customHeight="1" x14ac:dyDescent="0.2">
      <c r="A65" s="50">
        <v>3</v>
      </c>
      <c r="B65" s="15"/>
      <c r="C65" s="12" t="s">
        <v>98</v>
      </c>
      <c r="D65" s="53"/>
      <c r="E65" s="15"/>
      <c r="F65" s="15"/>
      <c r="G65" s="27"/>
      <c r="H65" s="27">
        <f t="shared" si="1"/>
        <v>0</v>
      </c>
      <c r="I65" s="15"/>
      <c r="J65" s="15"/>
      <c r="K65" s="15">
        <f t="shared" si="0"/>
        <v>0</v>
      </c>
      <c r="L65" s="15"/>
      <c r="M65" s="15"/>
      <c r="N65" s="15">
        <f t="shared" si="2"/>
        <v>0</v>
      </c>
      <c r="O65" s="15"/>
      <c r="P65" s="15"/>
      <c r="Q65" s="15">
        <f t="shared" si="3"/>
        <v>0</v>
      </c>
      <c r="R65" s="15"/>
      <c r="S65" s="15"/>
      <c r="T65" s="15">
        <f t="shared" si="4"/>
        <v>0</v>
      </c>
    </row>
    <row r="66" spans="1:20" ht="14.1" hidden="1" customHeight="1" x14ac:dyDescent="0.2">
      <c r="A66" s="50">
        <v>3</v>
      </c>
      <c r="B66" s="15"/>
      <c r="C66" s="12" t="s">
        <v>99</v>
      </c>
      <c r="D66" s="53"/>
      <c r="E66" s="15"/>
      <c r="F66" s="15"/>
      <c r="G66" s="27"/>
      <c r="H66" s="27">
        <f t="shared" si="1"/>
        <v>0</v>
      </c>
      <c r="I66" s="15"/>
      <c r="J66" s="15"/>
      <c r="K66" s="15">
        <f t="shared" si="0"/>
        <v>0</v>
      </c>
      <c r="L66" s="15"/>
      <c r="M66" s="15"/>
      <c r="N66" s="15">
        <f t="shared" si="2"/>
        <v>0</v>
      </c>
      <c r="O66" s="15"/>
      <c r="P66" s="15"/>
      <c r="Q66" s="15">
        <f t="shared" si="3"/>
        <v>0</v>
      </c>
      <c r="R66" s="15"/>
      <c r="S66" s="15"/>
      <c r="T66" s="15">
        <f t="shared" si="4"/>
        <v>0</v>
      </c>
    </row>
    <row r="67" spans="1:20" ht="14.1" hidden="1" customHeight="1" x14ac:dyDescent="0.2">
      <c r="A67" s="50">
        <v>3</v>
      </c>
      <c r="B67" s="15"/>
      <c r="C67" s="12" t="s">
        <v>100</v>
      </c>
      <c r="D67" s="53"/>
      <c r="E67" s="15"/>
      <c r="F67" s="15"/>
      <c r="G67" s="27"/>
      <c r="H67" s="27">
        <f t="shared" si="1"/>
        <v>0</v>
      </c>
      <c r="I67" s="15"/>
      <c r="J67" s="15"/>
      <c r="K67" s="15">
        <f t="shared" si="0"/>
        <v>0</v>
      </c>
      <c r="L67" s="15"/>
      <c r="M67" s="15"/>
      <c r="N67" s="15">
        <f t="shared" si="2"/>
        <v>0</v>
      </c>
      <c r="O67" s="15"/>
      <c r="P67" s="15"/>
      <c r="Q67" s="15">
        <f t="shared" si="3"/>
        <v>0</v>
      </c>
      <c r="R67" s="15"/>
      <c r="S67" s="15"/>
      <c r="T67" s="15">
        <f t="shared" si="4"/>
        <v>0</v>
      </c>
    </row>
    <row r="68" spans="1:20" ht="14.1" hidden="1" customHeight="1" x14ac:dyDescent="0.2">
      <c r="A68" s="50">
        <v>3</v>
      </c>
      <c r="B68" s="15"/>
      <c r="C68" s="12" t="s">
        <v>101</v>
      </c>
      <c r="D68" s="53"/>
      <c r="E68" s="15"/>
      <c r="F68" s="15"/>
      <c r="G68" s="27"/>
      <c r="H68" s="27">
        <f t="shared" si="1"/>
        <v>0</v>
      </c>
      <c r="I68" s="15"/>
      <c r="J68" s="15"/>
      <c r="K68" s="15">
        <f t="shared" si="0"/>
        <v>0</v>
      </c>
      <c r="L68" s="15"/>
      <c r="M68" s="15"/>
      <c r="N68" s="15">
        <f t="shared" si="2"/>
        <v>0</v>
      </c>
      <c r="O68" s="15"/>
      <c r="P68" s="15"/>
      <c r="Q68" s="15">
        <f t="shared" si="3"/>
        <v>0</v>
      </c>
      <c r="R68" s="15"/>
      <c r="S68" s="15"/>
      <c r="T68" s="15">
        <f t="shared" si="4"/>
        <v>0</v>
      </c>
    </row>
    <row r="69" spans="1:20" ht="14.1" hidden="1" customHeight="1" x14ac:dyDescent="0.2">
      <c r="A69" s="50">
        <v>3</v>
      </c>
      <c r="B69" s="15"/>
      <c r="C69" s="12" t="s">
        <v>102</v>
      </c>
      <c r="D69" s="53"/>
      <c r="E69" s="15"/>
      <c r="F69" s="15"/>
      <c r="G69" s="27"/>
      <c r="H69" s="27">
        <f t="shared" si="1"/>
        <v>0</v>
      </c>
      <c r="I69" s="15"/>
      <c r="J69" s="15"/>
      <c r="K69" s="15">
        <f t="shared" si="0"/>
        <v>0</v>
      </c>
      <c r="L69" s="15"/>
      <c r="M69" s="15"/>
      <c r="N69" s="15">
        <f t="shared" si="2"/>
        <v>0</v>
      </c>
      <c r="O69" s="15"/>
      <c r="P69" s="15"/>
      <c r="Q69" s="15">
        <f t="shared" si="3"/>
        <v>0</v>
      </c>
      <c r="R69" s="15"/>
      <c r="S69" s="15"/>
      <c r="T69" s="15">
        <f t="shared" si="4"/>
        <v>0</v>
      </c>
    </row>
    <row r="70" spans="1:20" ht="14.1" hidden="1" customHeight="1" x14ac:dyDescent="0.2">
      <c r="A70" s="50">
        <v>3</v>
      </c>
      <c r="B70" s="15"/>
      <c r="C70" s="12" t="s">
        <v>103</v>
      </c>
      <c r="D70" s="53"/>
      <c r="E70" s="15"/>
      <c r="F70" s="15"/>
      <c r="G70" s="27"/>
      <c r="H70" s="27">
        <f t="shared" si="1"/>
        <v>0</v>
      </c>
      <c r="I70" s="15"/>
      <c r="J70" s="15"/>
      <c r="K70" s="15">
        <f t="shared" si="0"/>
        <v>0</v>
      </c>
      <c r="L70" s="15"/>
      <c r="M70" s="15"/>
      <c r="N70" s="15">
        <f t="shared" si="2"/>
        <v>0</v>
      </c>
      <c r="O70" s="15"/>
      <c r="P70" s="15"/>
      <c r="Q70" s="15">
        <f t="shared" si="3"/>
        <v>0</v>
      </c>
      <c r="R70" s="15"/>
      <c r="S70" s="15"/>
      <c r="T70" s="15">
        <f t="shared" si="4"/>
        <v>0</v>
      </c>
    </row>
    <row r="71" spans="1:20" ht="14.1" hidden="1" customHeight="1" x14ac:dyDescent="0.2">
      <c r="A71" s="50">
        <v>3</v>
      </c>
      <c r="B71" s="15"/>
      <c r="C71" s="12" t="s">
        <v>104</v>
      </c>
      <c r="D71" s="53"/>
      <c r="E71" s="15"/>
      <c r="F71" s="15"/>
      <c r="G71" s="27"/>
      <c r="H71" s="27">
        <f t="shared" si="1"/>
        <v>0</v>
      </c>
      <c r="I71" s="15"/>
      <c r="J71" s="15"/>
      <c r="K71" s="15">
        <f t="shared" si="0"/>
        <v>0</v>
      </c>
      <c r="L71" s="15"/>
      <c r="M71" s="15"/>
      <c r="N71" s="15">
        <f t="shared" si="2"/>
        <v>0</v>
      </c>
      <c r="O71" s="15"/>
      <c r="P71" s="15"/>
      <c r="Q71" s="15">
        <f t="shared" si="3"/>
        <v>0</v>
      </c>
      <c r="R71" s="15"/>
      <c r="S71" s="15"/>
      <c r="T71" s="15">
        <f t="shared" si="4"/>
        <v>0</v>
      </c>
    </row>
    <row r="72" spans="1:20" ht="14.1" hidden="1" customHeight="1" x14ac:dyDescent="0.2">
      <c r="A72" s="50">
        <v>3</v>
      </c>
      <c r="B72" s="15"/>
      <c r="C72" s="12" t="s">
        <v>105</v>
      </c>
      <c r="D72" s="53"/>
      <c r="E72" s="15"/>
      <c r="F72" s="15"/>
      <c r="G72" s="27"/>
      <c r="H72" s="27">
        <f t="shared" si="1"/>
        <v>0</v>
      </c>
      <c r="I72" s="15"/>
      <c r="J72" s="15"/>
      <c r="K72" s="15">
        <f t="shared" si="0"/>
        <v>0</v>
      </c>
      <c r="L72" s="15"/>
      <c r="M72" s="15"/>
      <c r="N72" s="15">
        <f t="shared" si="2"/>
        <v>0</v>
      </c>
      <c r="O72" s="15"/>
      <c r="P72" s="15"/>
      <c r="Q72" s="15">
        <f t="shared" si="3"/>
        <v>0</v>
      </c>
      <c r="R72" s="15"/>
      <c r="S72" s="15"/>
      <c r="T72" s="15">
        <f t="shared" si="4"/>
        <v>0</v>
      </c>
    </row>
    <row r="73" spans="1:20" s="31" customFormat="1" ht="14.1" hidden="1" customHeight="1" x14ac:dyDescent="0.2">
      <c r="A73" s="28">
        <v>3</v>
      </c>
      <c r="B73" s="29"/>
      <c r="C73" s="12" t="s">
        <v>106</v>
      </c>
      <c r="D73" s="62"/>
      <c r="E73" s="29"/>
      <c r="F73" s="29"/>
      <c r="G73" s="30"/>
      <c r="H73" s="30">
        <f t="shared" si="1"/>
        <v>0</v>
      </c>
      <c r="I73" s="29"/>
      <c r="J73" s="29"/>
      <c r="K73" s="29">
        <f t="shared" si="0"/>
        <v>0</v>
      </c>
      <c r="L73" s="29"/>
      <c r="M73" s="29"/>
      <c r="N73" s="29">
        <f t="shared" si="2"/>
        <v>0</v>
      </c>
      <c r="O73" s="29"/>
      <c r="P73" s="29"/>
      <c r="Q73" s="29">
        <f t="shared" si="3"/>
        <v>0</v>
      </c>
      <c r="R73" s="29"/>
      <c r="S73" s="29"/>
      <c r="T73" s="29">
        <f t="shared" si="4"/>
        <v>0</v>
      </c>
    </row>
    <row r="74" spans="1:20" ht="13.5" customHeight="1" x14ac:dyDescent="0.2">
      <c r="A74" s="50"/>
      <c r="B74" s="25" t="s">
        <v>107</v>
      </c>
      <c r="C74" s="26"/>
      <c r="D74" s="55"/>
      <c r="E74" s="25"/>
      <c r="F74" s="25">
        <f t="shared" ref="F74:T74" si="10">SUM(F49:F73)</f>
        <v>0</v>
      </c>
      <c r="G74" s="59">
        <f t="shared" si="10"/>
        <v>66718804</v>
      </c>
      <c r="H74" s="70">
        <f t="shared" si="10"/>
        <v>0</v>
      </c>
      <c r="I74" s="70">
        <f t="shared" si="10"/>
        <v>4</v>
      </c>
      <c r="J74" s="59">
        <f t="shared" si="10"/>
        <v>4786209496</v>
      </c>
      <c r="K74" s="59">
        <f t="shared" si="10"/>
        <v>4896209496</v>
      </c>
      <c r="L74" s="71">
        <f t="shared" si="10"/>
        <v>3</v>
      </c>
      <c r="M74" s="71">
        <f t="shared" si="10"/>
        <v>4420000000</v>
      </c>
      <c r="N74" s="59">
        <f t="shared" si="10"/>
        <v>4540000000</v>
      </c>
      <c r="O74" s="71">
        <f t="shared" si="10"/>
        <v>3</v>
      </c>
      <c r="P74" s="59">
        <f t="shared" si="10"/>
        <v>4470000000</v>
      </c>
      <c r="Q74" s="59">
        <f t="shared" si="10"/>
        <v>4590000000</v>
      </c>
      <c r="R74" s="71">
        <f t="shared" si="10"/>
        <v>2</v>
      </c>
      <c r="S74" s="59">
        <f t="shared" si="10"/>
        <v>4620000000</v>
      </c>
      <c r="T74" s="59">
        <f t="shared" si="10"/>
        <v>4620000000</v>
      </c>
    </row>
    <row r="75" spans="1:20" ht="14.1" hidden="1" customHeight="1" x14ac:dyDescent="0.2">
      <c r="A75" s="50" t="s">
        <v>108</v>
      </c>
      <c r="B75" s="15" t="s">
        <v>109</v>
      </c>
      <c r="C75" s="12"/>
      <c r="D75" s="13"/>
      <c r="E75" s="15"/>
      <c r="F75" s="15"/>
      <c r="G75" s="27"/>
      <c r="H75" s="27">
        <f t="shared" si="1"/>
        <v>0</v>
      </c>
      <c r="I75" s="15"/>
      <c r="J75" s="15"/>
      <c r="K75" s="15">
        <f t="shared" si="0"/>
        <v>0</v>
      </c>
      <c r="L75" s="15"/>
      <c r="M75" s="15"/>
      <c r="N75" s="15">
        <f t="shared" si="2"/>
        <v>0</v>
      </c>
      <c r="O75" s="15"/>
      <c r="P75" s="15"/>
      <c r="Q75" s="15">
        <f t="shared" si="3"/>
        <v>0</v>
      </c>
      <c r="R75" s="15"/>
      <c r="S75" s="15"/>
      <c r="T75" s="15">
        <f t="shared" si="4"/>
        <v>0</v>
      </c>
    </row>
    <row r="76" spans="1:20" ht="14.1" hidden="1" customHeight="1" x14ac:dyDescent="0.2">
      <c r="A76" s="50"/>
      <c r="B76" s="15"/>
      <c r="C76" s="12"/>
      <c r="D76" s="13"/>
      <c r="E76" s="15"/>
      <c r="F76" s="15"/>
      <c r="G76" s="27"/>
      <c r="H76" s="27">
        <f t="shared" si="1"/>
        <v>0</v>
      </c>
      <c r="I76" s="15"/>
      <c r="J76" s="15"/>
      <c r="K76" s="15">
        <f t="shared" si="0"/>
        <v>0</v>
      </c>
      <c r="L76" s="15"/>
      <c r="M76" s="15"/>
      <c r="N76" s="15">
        <f t="shared" si="2"/>
        <v>0</v>
      </c>
      <c r="O76" s="15"/>
      <c r="P76" s="15"/>
      <c r="Q76" s="15">
        <f t="shared" si="3"/>
        <v>0</v>
      </c>
      <c r="R76" s="15"/>
      <c r="S76" s="15"/>
      <c r="T76" s="15">
        <f t="shared" si="4"/>
        <v>0</v>
      </c>
    </row>
    <row r="77" spans="1:20" ht="14.1" hidden="1" customHeight="1" x14ac:dyDescent="0.2">
      <c r="A77" s="50" t="s">
        <v>108</v>
      </c>
      <c r="B77" s="15" t="s">
        <v>109</v>
      </c>
      <c r="C77" s="12"/>
      <c r="D77" s="13"/>
      <c r="E77" s="15"/>
      <c r="F77" s="15"/>
      <c r="G77" s="27"/>
      <c r="H77" s="27">
        <f t="shared" si="1"/>
        <v>0</v>
      </c>
      <c r="I77" s="15"/>
      <c r="J77" s="15"/>
      <c r="K77" s="15">
        <f t="shared" si="0"/>
        <v>0</v>
      </c>
      <c r="L77" s="15"/>
      <c r="M77" s="15"/>
      <c r="N77" s="15">
        <f t="shared" si="2"/>
        <v>0</v>
      </c>
      <c r="O77" s="15"/>
      <c r="P77" s="15"/>
      <c r="Q77" s="15">
        <f t="shared" si="3"/>
        <v>0</v>
      </c>
      <c r="R77" s="15"/>
      <c r="S77" s="15"/>
      <c r="T77" s="15">
        <f t="shared" si="4"/>
        <v>0</v>
      </c>
    </row>
    <row r="78" spans="1:20" ht="14.1" hidden="1" customHeight="1" x14ac:dyDescent="0.2">
      <c r="A78" s="50"/>
      <c r="B78" s="15"/>
      <c r="C78" s="12"/>
      <c r="D78" s="13"/>
      <c r="E78" s="15"/>
      <c r="F78" s="15"/>
      <c r="G78" s="27"/>
      <c r="H78" s="27">
        <f t="shared" si="1"/>
        <v>0</v>
      </c>
      <c r="I78" s="15"/>
      <c r="J78" s="15"/>
      <c r="K78" s="15">
        <f t="shared" si="0"/>
        <v>0</v>
      </c>
      <c r="L78" s="15"/>
      <c r="M78" s="15"/>
      <c r="N78" s="15">
        <f t="shared" si="2"/>
        <v>0</v>
      </c>
      <c r="O78" s="15"/>
      <c r="P78" s="15"/>
      <c r="Q78" s="15">
        <f t="shared" si="3"/>
        <v>0</v>
      </c>
      <c r="R78" s="15"/>
      <c r="S78" s="15"/>
      <c r="T78" s="15">
        <f t="shared" si="4"/>
        <v>0</v>
      </c>
    </row>
    <row r="79" spans="1:20" ht="14.1" hidden="1" customHeight="1" x14ac:dyDescent="0.2">
      <c r="A79" s="50" t="s">
        <v>108</v>
      </c>
      <c r="B79" s="15" t="s">
        <v>109</v>
      </c>
      <c r="C79" s="12"/>
      <c r="D79" s="13"/>
      <c r="E79" s="15"/>
      <c r="F79" s="15"/>
      <c r="G79" s="27"/>
      <c r="H79" s="27">
        <f t="shared" si="1"/>
        <v>0</v>
      </c>
      <c r="I79" s="15"/>
      <c r="J79" s="15"/>
      <c r="K79" s="15">
        <f t="shared" si="0"/>
        <v>0</v>
      </c>
      <c r="L79" s="15"/>
      <c r="M79" s="15"/>
      <c r="N79" s="15">
        <f t="shared" si="2"/>
        <v>0</v>
      </c>
      <c r="O79" s="15"/>
      <c r="P79" s="15"/>
      <c r="Q79" s="15">
        <f t="shared" si="3"/>
        <v>0</v>
      </c>
      <c r="R79" s="15"/>
      <c r="S79" s="15"/>
      <c r="T79" s="15">
        <f t="shared" si="4"/>
        <v>0</v>
      </c>
    </row>
    <row r="80" spans="1:20" ht="14.1" hidden="1" customHeight="1" x14ac:dyDescent="0.2">
      <c r="A80" s="50"/>
      <c r="B80" s="15"/>
      <c r="C80" s="12"/>
      <c r="D80" s="13"/>
      <c r="E80" s="15"/>
      <c r="F80" s="15"/>
      <c r="G80" s="27"/>
      <c r="H80" s="27">
        <f t="shared" si="1"/>
        <v>0</v>
      </c>
      <c r="I80" s="15"/>
      <c r="J80" s="15"/>
      <c r="K80" s="15">
        <f t="shared" si="0"/>
        <v>0</v>
      </c>
      <c r="L80" s="15"/>
      <c r="M80" s="15"/>
      <c r="N80" s="15">
        <f t="shared" si="2"/>
        <v>0</v>
      </c>
      <c r="O80" s="15"/>
      <c r="P80" s="15"/>
      <c r="Q80" s="15">
        <f t="shared" si="3"/>
        <v>0</v>
      </c>
      <c r="R80" s="15"/>
      <c r="S80" s="15"/>
      <c r="T80" s="15">
        <f t="shared" si="4"/>
        <v>0</v>
      </c>
    </row>
    <row r="81" spans="1:20" ht="14.1" hidden="1" customHeight="1" x14ac:dyDescent="0.2">
      <c r="A81" s="50" t="s">
        <v>108</v>
      </c>
      <c r="B81" s="15" t="s">
        <v>109</v>
      </c>
      <c r="C81" s="12"/>
      <c r="D81" s="13"/>
      <c r="E81" s="15"/>
      <c r="F81" s="15"/>
      <c r="G81" s="27"/>
      <c r="H81" s="27">
        <f t="shared" si="1"/>
        <v>0</v>
      </c>
      <c r="I81" s="15"/>
      <c r="J81" s="15"/>
      <c r="K81" s="15">
        <f t="shared" si="0"/>
        <v>0</v>
      </c>
      <c r="L81" s="15"/>
      <c r="M81" s="15"/>
      <c r="N81" s="15">
        <f t="shared" si="2"/>
        <v>0</v>
      </c>
      <c r="O81" s="15"/>
      <c r="P81" s="15"/>
      <c r="Q81" s="15">
        <f t="shared" si="3"/>
        <v>0</v>
      </c>
      <c r="R81" s="15"/>
      <c r="S81" s="15"/>
      <c r="T81" s="15">
        <f t="shared" si="4"/>
        <v>0</v>
      </c>
    </row>
    <row r="82" spans="1:20" ht="14.1" hidden="1" customHeight="1" x14ac:dyDescent="0.2">
      <c r="A82" s="50" t="s">
        <v>108</v>
      </c>
      <c r="B82" s="15" t="s">
        <v>109</v>
      </c>
      <c r="C82" s="12"/>
      <c r="D82" s="13"/>
      <c r="E82" s="15"/>
      <c r="F82" s="15"/>
      <c r="G82" s="27"/>
      <c r="H82" s="27">
        <f t="shared" si="1"/>
        <v>0</v>
      </c>
      <c r="I82" s="15"/>
      <c r="J82" s="15"/>
      <c r="K82" s="15">
        <f t="shared" si="0"/>
        <v>0</v>
      </c>
      <c r="L82" s="15"/>
      <c r="M82" s="15"/>
      <c r="N82" s="15">
        <f t="shared" si="2"/>
        <v>0</v>
      </c>
      <c r="O82" s="15"/>
      <c r="P82" s="15"/>
      <c r="Q82" s="15">
        <f t="shared" si="3"/>
        <v>0</v>
      </c>
      <c r="R82" s="15"/>
      <c r="S82" s="15"/>
      <c r="T82" s="15">
        <f t="shared" si="4"/>
        <v>0</v>
      </c>
    </row>
    <row r="83" spans="1:20" ht="14.1" hidden="1" customHeight="1" x14ac:dyDescent="0.2">
      <c r="A83" s="50" t="s">
        <v>108</v>
      </c>
      <c r="B83" s="15" t="s">
        <v>109</v>
      </c>
      <c r="C83" s="12"/>
      <c r="D83" s="13"/>
      <c r="E83" s="15"/>
      <c r="F83" s="15"/>
      <c r="G83" s="27"/>
      <c r="H83" s="27">
        <f t="shared" si="1"/>
        <v>0</v>
      </c>
      <c r="I83" s="15"/>
      <c r="J83" s="15"/>
      <c r="K83" s="15">
        <f t="shared" si="0"/>
        <v>0</v>
      </c>
      <c r="L83" s="15"/>
      <c r="M83" s="15"/>
      <c r="N83" s="15">
        <f t="shared" si="2"/>
        <v>0</v>
      </c>
      <c r="O83" s="15"/>
      <c r="P83" s="15"/>
      <c r="Q83" s="15">
        <f t="shared" si="3"/>
        <v>0</v>
      </c>
      <c r="R83" s="15"/>
      <c r="S83" s="15"/>
      <c r="T83" s="15">
        <f t="shared" si="4"/>
        <v>0</v>
      </c>
    </row>
    <row r="84" spans="1:20" x14ac:dyDescent="0.2">
      <c r="A84" s="50"/>
      <c r="B84" s="28"/>
      <c r="C84" s="80" t="s">
        <v>110</v>
      </c>
      <c r="D84" s="80"/>
      <c r="E84" s="80"/>
      <c r="F84" s="80">
        <v>2142</v>
      </c>
      <c r="G84" s="80"/>
      <c r="H84" s="80"/>
      <c r="I84" s="80">
        <v>10248</v>
      </c>
      <c r="J84" s="80"/>
      <c r="K84" s="80"/>
      <c r="L84" s="80">
        <v>6133</v>
      </c>
      <c r="M84" s="80"/>
      <c r="N84" s="80"/>
      <c r="O84" s="80">
        <v>6025</v>
      </c>
      <c r="P84" s="80"/>
      <c r="Q84" s="80"/>
      <c r="R84" s="80">
        <v>6438</v>
      </c>
      <c r="S84" s="80"/>
      <c r="T84" s="80"/>
    </row>
    <row r="85" spans="1:20" ht="14.1" customHeight="1" x14ac:dyDescent="0.2">
      <c r="A85" s="50"/>
      <c r="B85" s="15"/>
      <c r="C85" s="80" t="s">
        <v>111</v>
      </c>
      <c r="D85" s="80"/>
      <c r="E85" s="80"/>
      <c r="F85" s="80">
        <f>SUM(F84:T84)</f>
        <v>30986</v>
      </c>
      <c r="G85" s="80"/>
      <c r="H85" s="80"/>
      <c r="I85" s="80"/>
      <c r="J85" s="80"/>
      <c r="K85" s="80"/>
      <c r="L85" s="80"/>
      <c r="M85" s="80"/>
      <c r="N85" s="80"/>
      <c r="O85" s="80"/>
      <c r="P85" s="80"/>
      <c r="Q85" s="80"/>
      <c r="R85" s="80"/>
      <c r="S85" s="80"/>
      <c r="T85" s="80"/>
    </row>
    <row r="87" spans="1:20" x14ac:dyDescent="0.2">
      <c r="F87" s="35">
        <v>2016</v>
      </c>
      <c r="G87" s="36">
        <f>+G28+G48+G74</f>
        <v>1910321164</v>
      </c>
      <c r="I87" s="35">
        <v>2017</v>
      </c>
      <c r="J87" s="36">
        <f>+K74+K48+K28</f>
        <v>9856209496</v>
      </c>
      <c r="L87" s="35">
        <v>2018</v>
      </c>
      <c r="M87" s="36">
        <f>+N28+N48+N74</f>
        <v>6133000000</v>
      </c>
      <c r="O87" s="35">
        <v>2019</v>
      </c>
      <c r="P87" s="36">
        <f>+Q28+Q48+Q74</f>
        <v>6025000000</v>
      </c>
      <c r="R87" s="35">
        <v>2020</v>
      </c>
      <c r="S87" s="36">
        <f>T28+T48+T74</f>
        <v>6438000000</v>
      </c>
    </row>
    <row r="90" spans="1:20" x14ac:dyDescent="0.2">
      <c r="J90" s="36">
        <v>10247873000</v>
      </c>
    </row>
    <row r="92" spans="1:20" x14ac:dyDescent="0.2">
      <c r="H92" s="37" t="s">
        <v>112</v>
      </c>
      <c r="J92" s="38">
        <f>+J90-J87</f>
        <v>391663504</v>
      </c>
    </row>
    <row r="93" spans="1:20" x14ac:dyDescent="0.2">
      <c r="J93" s="36"/>
      <c r="N93" s="39"/>
    </row>
    <row r="96" spans="1:20" x14ac:dyDescent="0.2">
      <c r="J96" s="36"/>
    </row>
    <row r="97" spans="3:11" x14ac:dyDescent="0.2">
      <c r="J97" s="36"/>
    </row>
    <row r="98" spans="3:11" x14ac:dyDescent="0.2">
      <c r="J98" s="36"/>
      <c r="K98" s="36"/>
    </row>
    <row r="102" spans="3:11" ht="12" thickBot="1" x14ac:dyDescent="0.25"/>
    <row r="103" spans="3:11" ht="57" thickBot="1" x14ac:dyDescent="0.25">
      <c r="C103" s="40" t="s">
        <v>113</v>
      </c>
      <c r="D103" s="41" t="s">
        <v>114</v>
      </c>
      <c r="E103" s="42" t="s">
        <v>115</v>
      </c>
    </row>
    <row r="104" spans="3:11" ht="147" thickBot="1" x14ac:dyDescent="0.25">
      <c r="C104" s="92" t="s">
        <v>116</v>
      </c>
      <c r="D104" s="43" t="s">
        <v>117</v>
      </c>
      <c r="E104" s="44" t="s">
        <v>118</v>
      </c>
    </row>
    <row r="105" spans="3:11" ht="45.75" thickBot="1" x14ac:dyDescent="0.25">
      <c r="C105" s="93"/>
      <c r="D105" s="43" t="s">
        <v>119</v>
      </c>
      <c r="E105" s="44" t="s">
        <v>120</v>
      </c>
      <c r="J105" s="36">
        <f>+J93-J103</f>
        <v>0</v>
      </c>
    </row>
    <row r="106" spans="3:11" ht="45.75" thickBot="1" x14ac:dyDescent="0.25">
      <c r="C106" s="45" t="s">
        <v>121</v>
      </c>
      <c r="D106" s="43" t="s">
        <v>122</v>
      </c>
      <c r="E106" s="44" t="s">
        <v>123</v>
      </c>
    </row>
    <row r="107" spans="3:11" ht="12" thickBot="1" x14ac:dyDescent="0.25">
      <c r="C107" s="46"/>
      <c r="D107" s="47" t="s">
        <v>124</v>
      </c>
      <c r="E107" s="48" t="s">
        <v>125</v>
      </c>
    </row>
  </sheetData>
  <mergeCells count="35">
    <mergeCell ref="C85:E85"/>
    <mergeCell ref="F85:T85"/>
    <mergeCell ref="C104:C105"/>
    <mergeCell ref="B29:B32"/>
    <mergeCell ref="W30:W31"/>
    <mergeCell ref="V33:V36"/>
    <mergeCell ref="B49:B51"/>
    <mergeCell ref="C84:E84"/>
    <mergeCell ref="F84:H84"/>
    <mergeCell ref="I84:K84"/>
    <mergeCell ref="L84:N84"/>
    <mergeCell ref="O84:Q84"/>
    <mergeCell ref="R84:T84"/>
    <mergeCell ref="W12:W14"/>
    <mergeCell ref="W15:W17"/>
    <mergeCell ref="V18:V21"/>
    <mergeCell ref="V22:V25"/>
    <mergeCell ref="V26:V32"/>
    <mergeCell ref="W26:W29"/>
    <mergeCell ref="V12:V17"/>
    <mergeCell ref="V1:X1"/>
    <mergeCell ref="A2:T2"/>
    <mergeCell ref="V2:X7"/>
    <mergeCell ref="A3:A4"/>
    <mergeCell ref="B3:B4"/>
    <mergeCell ref="C3:C4"/>
    <mergeCell ref="D3:D4"/>
    <mergeCell ref="E3:E4"/>
    <mergeCell ref="F3:H3"/>
    <mergeCell ref="I3:K3"/>
    <mergeCell ref="L3:N3"/>
    <mergeCell ref="O3:Q3"/>
    <mergeCell ref="R3:T3"/>
    <mergeCell ref="B5:B11"/>
    <mergeCell ref="V8:V11"/>
  </mergeCells>
  <dataValidations disablePrompts="1" count="1">
    <dataValidation type="list" allowBlank="1" showInputMessage="1" showErrorMessage="1" sqref="D5:D83">
      <formula1>$X$8:$X$36</formula1>
    </dataValidation>
  </dataValidations>
  <printOptions horizontalCentered="1" verticalCentered="1"/>
  <pageMargins left="0.98425196850393704" right="0.19685039370078741" top="0.78740157480314965" bottom="0.70866141732283472" header="0" footer="0.51181102362204722"/>
  <pageSetup scale="71" pageOrder="overThenDown" orientation="landscape" r:id="rId1"/>
  <headerFooter alignWithMargins="0">
    <oddFooter>&amp;R&amp;9 58-F-16
V.5</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Anexo II COSTOS UNITARIOS</vt:lpstr>
      <vt:lpstr>'Anexo II COSTOS UNITARIOS'!Área_de_impresión</vt:lpstr>
      <vt:lpstr>COSTOS</vt:lpstr>
      <vt:lpstr>'Anexo II COSTOS UNITARIOS'!Títulos_a_imprimir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Eugenia Miranda Colmenares</dc:creator>
  <cp:lastModifiedBy>DIANA CAROLINA AVILA PINZON</cp:lastModifiedBy>
  <dcterms:created xsi:type="dcterms:W3CDTF">2017-02-09T15:21:36Z</dcterms:created>
  <dcterms:modified xsi:type="dcterms:W3CDTF">2020-03-10T12:51:46Z</dcterms:modified>
</cp:coreProperties>
</file>