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Indicadores de Gestion\Año 2019\"/>
    </mc:Choice>
  </mc:AlternateContent>
  <bookViews>
    <workbookView xWindow="0" yWindow="0" windowWidth="24000" windowHeight="9735" tabRatio="614"/>
  </bookViews>
  <sheets>
    <sheet name="HOJA INDICADOR" sheetId="9" r:id="rId1"/>
    <sheet name="Ponderacion" sheetId="10" r:id="rId2"/>
    <sheet name="Hoja2" sheetId="11" r:id="rId3"/>
  </sheets>
  <definedNames>
    <definedName name="_xlnm.Print_Area" localSheetId="0">'HOJA INDICADOR'!$B$2:$R$57</definedName>
    <definedName name="Fuente_indicador">'HOJA INDICADOR'!$M$104:$M$110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'HOJA INDICADOR'!$I$104:$I$109</definedName>
    <definedName name="PLANEACIÓN_ESTRATÉGICA_Y_GESTIÓN_ORGANIZACIONAL">#REF!</definedName>
    <definedName name="Procesos">#REF!</definedName>
    <definedName name="Tipo_indicador" localSheetId="0">'HOJA INDICADOR'!$H$104:$H$106</definedName>
  </definedNames>
  <calcPr calcId="152511"/>
</workbook>
</file>

<file path=xl/calcChain.xml><?xml version="1.0" encoding="utf-8"?>
<calcChain xmlns="http://schemas.openxmlformats.org/spreadsheetml/2006/main">
  <c r="P28" i="9" l="1"/>
  <c r="O28" i="9"/>
  <c r="N28" i="9"/>
  <c r="M28" i="9"/>
  <c r="L28" i="9"/>
  <c r="K28" i="9"/>
  <c r="J28" i="9"/>
  <c r="F5" i="10" l="1"/>
  <c r="F6" i="10"/>
  <c r="F4" i="10"/>
  <c r="D14" i="10"/>
  <c r="D15" i="10"/>
  <c r="D16" i="10"/>
  <c r="D17" i="10"/>
  <c r="D4" i="10"/>
  <c r="E4" i="10" l="1"/>
  <c r="E5" i="10" l="1"/>
  <c r="E6" i="10" s="1"/>
  <c r="D2" i="10"/>
  <c r="C6" i="10"/>
  <c r="C5" i="10"/>
  <c r="C4" i="10"/>
  <c r="B5" i="10"/>
  <c r="B4" i="10"/>
  <c r="I28" i="9"/>
  <c r="H28" i="9"/>
  <c r="G28" i="9"/>
  <c r="B7" i="10" l="1"/>
  <c r="D7" i="10" s="1"/>
  <c r="E7" i="10" s="1"/>
  <c r="F7" i="10" s="1"/>
  <c r="B6" i="10"/>
  <c r="B8" i="10" s="1"/>
  <c r="B10" i="10" s="1"/>
  <c r="D5" i="10"/>
  <c r="F28" i="9"/>
  <c r="D6" i="10" l="1"/>
  <c r="D8" i="10"/>
  <c r="E8" i="10" s="1"/>
  <c r="F8" i="10" s="1"/>
  <c r="B9" i="10"/>
  <c r="B11" i="10"/>
  <c r="D13" i="10"/>
  <c r="B12" i="10"/>
  <c r="D12" i="10" s="1"/>
  <c r="D9" i="10"/>
  <c r="D10" i="10"/>
  <c r="P25" i="9"/>
  <c r="E9" i="10" l="1"/>
  <c r="D11" i="10"/>
  <c r="M25" i="9"/>
  <c r="N25" i="9"/>
  <c r="L25" i="9"/>
  <c r="J25" i="9"/>
  <c r="I25" i="9"/>
  <c r="H25" i="9"/>
  <c r="G25" i="9"/>
  <c r="F25" i="9"/>
  <c r="O25" i="9"/>
  <c r="E10" i="10" l="1"/>
  <c r="F9" i="10"/>
  <c r="K25" i="9"/>
  <c r="E11" i="10" l="1"/>
  <c r="F10" i="10"/>
  <c r="E12" i="10" l="1"/>
  <c r="F11" i="10"/>
  <c r="F12" i="10" l="1"/>
  <c r="E13" i="10"/>
  <c r="F13" i="10" l="1"/>
  <c r="E14" i="10"/>
  <c r="F14" i="10" l="1"/>
  <c r="E15" i="10"/>
  <c r="F15" i="10" l="1"/>
  <c r="E16" i="10"/>
  <c r="E17" i="10" l="1"/>
  <c r="F17" i="10" s="1"/>
  <c r="F16" i="10"/>
</calcChain>
</file>

<file path=xl/sharedStrings.xml><?xml version="1.0" encoding="utf-8"?>
<sst xmlns="http://schemas.openxmlformats.org/spreadsheetml/2006/main" count="158" uniqueCount="138">
  <si>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</si>
  <si>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</si>
  <si>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</si>
  <si>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</si>
  <si>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</si>
  <si>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</si>
  <si>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</si>
  <si>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</si>
  <si>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</si>
  <si>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</si>
  <si>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</si>
  <si>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</si>
  <si>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</si>
  <si>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</si>
  <si>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</si>
  <si>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</si>
  <si>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</si>
  <si>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</si>
  <si>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</si>
  <si>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</si>
  <si>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</si>
  <si>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</si>
  <si>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</si>
  <si>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</si>
  <si>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</si>
  <si>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</si>
  <si>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</si>
  <si>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</si>
  <si>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</si>
  <si>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</si>
  <si>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</si>
  <si>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</si>
  <si>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</si>
  <si>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</si>
  <si>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</si>
  <si>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</si>
  <si>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</si>
  <si>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</si>
  <si>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</si>
  <si>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</si>
  <si>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</si>
  <si>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</si>
  <si>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</si>
  <si>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</si>
  <si>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</si>
  <si>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</si>
  <si>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</si>
  <si>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</si>
  <si>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</si>
  <si>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</si>
  <si>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</si>
  <si>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</si>
  <si>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</si>
  <si>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</si>
  <si>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</si>
  <si>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</si>
  <si>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</si>
  <si>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</si>
  <si>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</si>
  <si>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</si>
  <si>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</si>
  <si>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</si>
  <si>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</si>
  <si>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</si>
  <si>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</si>
  <si>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</si>
  <si>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</si>
  <si>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</si>
  <si>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</si>
  <si>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</si>
  <si>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</si>
  <si>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</si>
  <si>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</si>
  <si>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</si>
  <si>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</si>
  <si>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</si>
  <si>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</si>
  <si>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</si>
  <si>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</si>
  <si>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</si>
  <si>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</si>
  <si>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</si>
  <si>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</si>
  <si>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</si>
  <si>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</si>
  <si>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</si>
  <si>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</si>
  <si>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</si>
  <si>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</si>
  <si>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</si>
  <si>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</si>
  <si>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</si>
  <si>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</si>
  <si>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</si>
  <si>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</si>
  <si>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</si>
  <si>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</si>
  <si>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 xml:space="preserve">Profesional Universitario </t>
  </si>
  <si>
    <t>Jefe Oficina de Control Interno</t>
  </si>
  <si>
    <t>Auditorias a proceso realizadas/  Autoria a procesos programadas *100</t>
  </si>
  <si>
    <t>Porcentaje</t>
  </si>
  <si>
    <t>80% - 100%</t>
  </si>
  <si>
    <t>0%-59%</t>
  </si>
  <si>
    <t>60%-79%</t>
  </si>
  <si>
    <t>Auditorias a procesos</t>
  </si>
  <si>
    <t>Miden el avance en la ejecución de las auditorias de los procesos establecidas en el programa de auditoria.</t>
  </si>
  <si>
    <t>Red Interna:CONTROL_INTERNO(X:)\AÑO 2019 \AUDITORIAS INTERNAS/Informe</t>
  </si>
  <si>
    <t>31/04/2019</t>
  </si>
  <si>
    <t xml:space="preserve">Conforme al programa de auditoria, la oficina de control Interno ,  realiza ejecución de auditorías a los procesos de Gestión Financiera, Comunicaciones y Sistemas y seguridad de la Información.  </t>
  </si>
  <si>
    <t>CÓDIGO: GMC-FO-005</t>
  </si>
  <si>
    <t>VERSIÓN: 03</t>
  </si>
  <si>
    <t>FECHA: 15-Mar-2019</t>
  </si>
  <si>
    <t>Proceso</t>
  </si>
  <si>
    <t xml:space="preserve">Comunicaciones e información  </t>
  </si>
  <si>
    <t xml:space="preserve">Sistemas y seguridad de la Información  </t>
  </si>
  <si>
    <t>Total</t>
  </si>
  <si>
    <t xml:space="preserve">Atención del Ciudadano  </t>
  </si>
  <si>
    <t xml:space="preserve">Gestión de recursos físicos </t>
  </si>
  <si>
    <t>Elección de servidores Públicos Distritales</t>
  </si>
  <si>
    <t xml:space="preserve"> Anales Publicaciones y relatoría  </t>
  </si>
  <si>
    <t xml:space="preserve"> Gestión Documental </t>
  </si>
  <si>
    <t>Gestio Juridica</t>
  </si>
  <si>
    <t>Direccionamiento Estrategico</t>
  </si>
  <si>
    <t>Mejora Continua</t>
  </si>
  <si>
    <t>total %</t>
  </si>
  <si>
    <t>Control Politico</t>
  </si>
  <si>
    <t>Planeación</t>
  </si>
  <si>
    <t>Ejecución</t>
  </si>
  <si>
    <t>Fecha Inicio Auditoria</t>
  </si>
  <si>
    <t>3 de abril  de 2019</t>
  </si>
  <si>
    <t>1 de abril de 2019</t>
  </si>
  <si>
    <t>28 de Junio de 2019</t>
  </si>
  <si>
    <t>**</t>
  </si>
  <si>
    <t xml:space="preserve">   20 Mayo de 2019</t>
  </si>
  <si>
    <t xml:space="preserve">El avance en este indicador se explica por la planeación y ejecución de las auditorías a los procesos de Gestión Financiera, Sistemas y seguridad de la Información y Comunicaciones e información, este indicador también incluye la planeación de las auditorías a los procesos de:  Atención del Ciudadano, Gestión de recursos físicos, Gestión Normativa, Elección de servidores Públicos Distritales, Anales Publicaciones y relatoría  y Gestión documental, las cuales inician su ejecución a partir del mes de julio.  </t>
  </si>
  <si>
    <t>Ponderaciòn</t>
  </si>
  <si>
    <t xml:space="preserve">El avance en este indicador se explica por la planeación y ejecución de las auditorías a los procesos:
• Gestión Financiera
• Sistemas y seguridad de la Información 
•  Comunicaciones e información
• Atención del Ciudadano
• Gestión de recursos físicos
• Gestión Normativa
•  Elección de servidores Públicos Distritales
• Anales Publicaciones y relatoría
• Gestión documental
Este indicador también incluye la planeación de las auditorías a los procesos de: Talento Humano y Gestión Jurídica. 
</t>
  </si>
  <si>
    <t>El avance en este indicador se explica por la planeación y ejecución de las auditorías a los procesos:
• Gestión Financiera
• Sistemas y seguridad de la Información 
• Comunicaciones e información
• Atención del Ciudadano
• Gestión de recursos físicos
• Gestión Normativa
• Control Político 
• Elección de servidores Públicos Distritales
• Anales Publicaciones y relatoría
• Gestión documental
• Talento Humano 
• Gestión Jurídica.
• Gestión de Direccionamiento Estratégico
• Gestión de Mejora Continua.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</si>
</sst>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5" applyNumberFormat="0" applyAlignment="0" applyProtection="0"/>
    <xf numFmtId="0" fontId="9" fillId="22" borderId="36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11" fillId="0" borderId="39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5" applyNumberFormat="0" applyAlignment="0" applyProtection="0"/>
    <xf numFmtId="0" fontId="10" fillId="0" borderId="40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41" applyNumberFormat="0" applyFont="0" applyAlignment="0" applyProtection="0"/>
    <xf numFmtId="0" fontId="15" fillId="21" borderId="42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3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05">
    <xf numFmtId="0" fontId="0" fillId="0" borderId="0" xfId="0"/>
    <xf numFmtId="0" fontId="4" fillId="0" borderId="0" xfId="0" applyFont="1" applyProtection="1"/>
    <xf numFmtId="0" fontId="24" fillId="29" borderId="31" xfId="0" applyFont="1" applyFill="1" applyBorder="1" applyAlignment="1" applyProtection="1">
      <alignment horizontal="center" vertical="center" wrapText="1"/>
    </xf>
    <xf numFmtId="0" fontId="24" fillId="29" borderId="24" xfId="0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 vertical="center" wrapText="1"/>
    </xf>
    <xf numFmtId="0" fontId="4" fillId="0" borderId="7" xfId="0" applyFont="1" applyBorder="1" applyProtection="1"/>
    <xf numFmtId="0" fontId="4" fillId="0" borderId="8" xfId="0" applyFont="1" applyBorder="1" applyProtection="1"/>
    <xf numFmtId="9" fontId="23" fillId="28" borderId="9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3" xfId="0" applyFont="1" applyFill="1" applyBorder="1" applyAlignment="1" applyProtection="1">
      <alignment horizontal="center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34" xfId="0" applyFont="1" applyFill="1" applyBorder="1" applyAlignment="1" applyProtection="1">
      <alignment horizontal="center" vertical="center" wrapText="1"/>
    </xf>
    <xf numFmtId="0" fontId="23" fillId="2" borderId="3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20" xfId="0" applyFont="1" applyBorder="1" applyAlignment="1" applyProtection="1">
      <alignment vertical="center" wrapText="1"/>
      <protection locked="0"/>
    </xf>
    <xf numFmtId="0" fontId="23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26" fillId="0" borderId="4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3" fillId="0" borderId="25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23" fillId="0" borderId="14" xfId="0" applyNumberFormat="1" applyFont="1" applyBorder="1" applyAlignment="1" applyProtection="1">
      <alignment horizontal="center"/>
    </xf>
    <xf numFmtId="0" fontId="24" fillId="29" borderId="20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 applyProtection="1">
      <alignment vertical="top" wrapText="1"/>
      <protection locked="0"/>
    </xf>
    <xf numFmtId="0" fontId="23" fillId="0" borderId="48" xfId="0" applyFont="1" applyBorder="1" applyAlignment="1" applyProtection="1">
      <alignment vertical="top" wrapText="1"/>
      <protection locked="0"/>
    </xf>
    <xf numFmtId="0" fontId="23" fillId="0" borderId="32" xfId="0" applyFont="1" applyBorder="1" applyAlignment="1" applyProtection="1">
      <alignment vertical="top" wrapText="1"/>
      <protection locked="0"/>
    </xf>
    <xf numFmtId="9" fontId="23" fillId="0" borderId="9" xfId="1" applyNumberFormat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9" fontId="23" fillId="0" borderId="21" xfId="1" applyFont="1" applyBorder="1" applyAlignment="1" applyProtection="1">
      <alignment horizontal="center"/>
      <protection locked="0"/>
    </xf>
    <xf numFmtId="9" fontId="23" fillId="0" borderId="14" xfId="1" applyFont="1" applyBorder="1" applyAlignment="1" applyProtection="1">
      <alignment horizontal="center"/>
    </xf>
    <xf numFmtId="0" fontId="30" fillId="0" borderId="0" xfId="0" applyFont="1"/>
    <xf numFmtId="0" fontId="30" fillId="0" borderId="1" xfId="0" applyFont="1" applyBorder="1"/>
    <xf numFmtId="0" fontId="31" fillId="0" borderId="6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" fontId="30" fillId="0" borderId="1" xfId="0" applyNumberFormat="1" applyFont="1" applyBorder="1" applyAlignment="1">
      <alignment horizontal="center"/>
    </xf>
    <xf numFmtId="14" fontId="23" fillId="0" borderId="22" xfId="0" applyNumberFormat="1" applyFont="1" applyBorder="1" applyAlignment="1" applyProtection="1">
      <alignment vertical="top" wrapText="1"/>
      <protection locked="0"/>
    </xf>
    <xf numFmtId="0" fontId="32" fillId="0" borderId="1" xfId="0" applyFont="1" applyBorder="1"/>
    <xf numFmtId="9" fontId="32" fillId="0" borderId="1" xfId="0" applyNumberFormat="1" applyFont="1" applyBorder="1" applyAlignment="1">
      <alignment horizontal="center"/>
    </xf>
    <xf numFmtId="0" fontId="33" fillId="0" borderId="6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4" xfId="0" applyFont="1" applyBorder="1"/>
    <xf numFmtId="9" fontId="32" fillId="0" borderId="1" xfId="1" applyFont="1" applyBorder="1" applyAlignment="1">
      <alignment horizontal="center"/>
    </xf>
    <xf numFmtId="2" fontId="32" fillId="0" borderId="1" xfId="0" applyNumberFormat="1" applyFont="1" applyBorder="1" applyAlignment="1">
      <alignment horizontal="center"/>
    </xf>
    <xf numFmtId="10" fontId="32" fillId="0" borderId="1" xfId="1" applyNumberFormat="1" applyFont="1" applyBorder="1" applyAlignment="1">
      <alignment horizontal="center"/>
    </xf>
    <xf numFmtId="0" fontId="32" fillId="0" borderId="7" xfId="0" applyFont="1" applyBorder="1"/>
    <xf numFmtId="9" fontId="32" fillId="30" borderId="1" xfId="1" applyFont="1" applyFill="1" applyBorder="1" applyAlignment="1">
      <alignment horizontal="center"/>
    </xf>
    <xf numFmtId="0" fontId="32" fillId="0" borderId="20" xfId="0" applyFont="1" applyBorder="1"/>
    <xf numFmtId="0" fontId="34" fillId="0" borderId="29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" xfId="0" quotePrefix="1" applyFont="1" applyBorder="1" applyAlignment="1" applyProtection="1">
      <alignment horizontal="center" vertical="center"/>
    </xf>
    <xf numFmtId="0" fontId="23" fillId="0" borderId="56" xfId="0" quotePrefix="1" applyFont="1" applyBorder="1" applyAlignment="1" applyProtection="1">
      <alignment horizontal="center" vertical="center"/>
    </xf>
    <xf numFmtId="0" fontId="23" fillId="0" borderId="7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7" xfId="0" quotePrefix="1" applyFont="1" applyBorder="1" applyAlignment="1" applyProtection="1">
      <alignment horizontal="center" vertical="center"/>
    </xf>
    <xf numFmtId="0" fontId="23" fillId="0" borderId="20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58" xfId="0" quotePrefix="1" applyFont="1" applyBorder="1" applyAlignment="1" applyProtection="1">
      <alignment horizontal="center" vertical="center"/>
    </xf>
    <xf numFmtId="0" fontId="25" fillId="28" borderId="21" xfId="2" applyFont="1" applyFill="1" applyBorder="1" applyAlignment="1" applyProtection="1">
      <alignment horizontal="center" vertical="center" wrapText="1"/>
    </xf>
    <xf numFmtId="0" fontId="25" fillId="28" borderId="47" xfId="2" applyFont="1" applyFill="1" applyBorder="1" applyAlignment="1" applyProtection="1">
      <alignment horizontal="center" vertical="center" wrapText="1"/>
    </xf>
    <xf numFmtId="0" fontId="25" fillId="28" borderId="51" xfId="2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 vertical="center" wrapText="1"/>
    </xf>
    <xf numFmtId="0" fontId="25" fillId="28" borderId="11" xfId="2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31" xfId="1" applyFont="1" applyFill="1" applyBorder="1" applyAlignment="1" applyProtection="1">
      <alignment horizontal="left" vertical="center" wrapText="1"/>
      <protection locked="0"/>
    </xf>
    <xf numFmtId="9" fontId="23" fillId="28" borderId="25" xfId="1" applyFont="1" applyFill="1" applyBorder="1" applyAlignment="1" applyProtection="1">
      <alignment horizontal="left" vertical="center" wrapText="1"/>
      <protection locked="0"/>
    </xf>
    <xf numFmtId="9" fontId="23" fillId="28" borderId="4" xfId="1" applyFont="1" applyFill="1" applyBorder="1" applyAlignment="1" applyProtection="1">
      <alignment horizontal="left" vertical="center" wrapText="1"/>
      <protection locked="0"/>
    </xf>
    <xf numFmtId="9" fontId="23" fillId="28" borderId="6" xfId="1" applyFont="1" applyFill="1" applyBorder="1" applyAlignment="1" applyProtection="1">
      <alignment horizontal="left" vertical="center" wrapText="1"/>
      <protection locked="0"/>
    </xf>
    <xf numFmtId="9" fontId="23" fillId="28" borderId="52" xfId="1" applyFont="1" applyFill="1" applyBorder="1" applyAlignment="1" applyProtection="1">
      <alignment horizontal="left" vertical="center" wrapText="1"/>
      <protection locked="0"/>
    </xf>
    <xf numFmtId="9" fontId="23" fillId="28" borderId="53" xfId="1" applyFont="1" applyFill="1" applyBorder="1" applyAlignment="1" applyProtection="1">
      <alignment horizontal="left" vertical="center" wrapText="1"/>
      <protection locked="0"/>
    </xf>
    <xf numFmtId="0" fontId="22" fillId="0" borderId="4" xfId="2" applyFont="1" applyFill="1" applyBorder="1" applyAlignment="1" applyProtection="1">
      <alignment horizontal="center" wrapText="1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6" xfId="2" applyFont="1" applyFill="1" applyBorder="1" applyAlignment="1" applyProtection="1">
      <alignment horizontal="center" wrapText="1"/>
      <protection locked="0"/>
    </xf>
    <xf numFmtId="0" fontId="22" fillId="0" borderId="20" xfId="2" applyFont="1" applyFill="1" applyBorder="1" applyAlignment="1" applyProtection="1">
      <alignment horizontal="center" wrapText="1"/>
      <protection locked="0"/>
    </xf>
    <xf numFmtId="0" fontId="22" fillId="0" borderId="17" xfId="2" applyFont="1" applyFill="1" applyBorder="1" applyAlignment="1" applyProtection="1">
      <alignment horizontal="center" wrapText="1"/>
      <protection locked="0"/>
    </xf>
    <xf numFmtId="0" fontId="22" fillId="0" borderId="18" xfId="2" applyFont="1" applyFill="1" applyBorder="1" applyAlignment="1" applyProtection="1">
      <alignment horizontal="center" wrapText="1"/>
      <protection locked="0"/>
    </xf>
    <xf numFmtId="0" fontId="22" fillId="0" borderId="31" xfId="2" applyFont="1" applyFill="1" applyBorder="1" applyAlignment="1" applyProtection="1">
      <alignment horizontal="center"/>
      <protection locked="0"/>
    </xf>
    <xf numFmtId="0" fontId="22" fillId="0" borderId="24" xfId="2" applyFont="1" applyFill="1" applyBorder="1" applyAlignment="1" applyProtection="1">
      <alignment horizontal="center"/>
      <protection locked="0"/>
    </xf>
    <xf numFmtId="0" fontId="22" fillId="0" borderId="25" xfId="2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24" fillId="29" borderId="31" xfId="0" applyFont="1" applyFill="1" applyBorder="1" applyAlignment="1" applyProtection="1">
      <alignment horizontal="center" vertical="center" wrapText="1"/>
    </xf>
    <xf numFmtId="0" fontId="24" fillId="29" borderId="24" xfId="0" applyFont="1" applyFill="1" applyBorder="1" applyAlignment="1" applyProtection="1">
      <alignment horizontal="center" vertical="center" wrapText="1"/>
    </xf>
    <xf numFmtId="0" fontId="24" fillId="29" borderId="25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23" fillId="0" borderId="25" xfId="0" applyFont="1" applyBorder="1" applyAlignment="1" applyProtection="1">
      <alignment horizontal="center" vertical="top" wrapText="1"/>
      <protection locked="0"/>
    </xf>
    <xf numFmtId="0" fontId="24" fillId="29" borderId="31" xfId="0" applyFont="1" applyFill="1" applyBorder="1" applyAlignment="1" applyProtection="1">
      <alignment horizontal="center" vertical="center"/>
    </xf>
    <xf numFmtId="0" fontId="24" fillId="29" borderId="24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28" xfId="2" applyFont="1" applyFill="1" applyBorder="1" applyAlignment="1" applyProtection="1">
      <alignment horizontal="center" vertical="center" wrapText="1"/>
    </xf>
    <xf numFmtId="0" fontId="24" fillId="29" borderId="31" xfId="0" applyFont="1" applyFill="1" applyBorder="1" applyAlignment="1" applyProtection="1">
      <alignment horizontal="center"/>
    </xf>
    <xf numFmtId="0" fontId="24" fillId="29" borderId="24" xfId="0" applyFont="1" applyFill="1" applyBorder="1" applyAlignment="1" applyProtection="1">
      <alignment horizontal="center"/>
    </xf>
    <xf numFmtId="0" fontId="24" fillId="29" borderId="25" xfId="0" applyFont="1" applyFill="1" applyBorder="1" applyAlignment="1" applyProtection="1">
      <alignment horizontal="center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9" xfId="0" applyFont="1" applyBorder="1" applyAlignment="1" applyProtection="1">
      <alignment horizontal="center" vertical="top" wrapText="1"/>
      <protection locked="0"/>
    </xf>
    <xf numFmtId="0" fontId="23" fillId="0" borderId="60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3" fillId="0" borderId="23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 wrapText="1"/>
      <protection locked="0"/>
    </xf>
    <xf numFmtId="0" fontId="25" fillId="28" borderId="21" xfId="2" applyFont="1" applyFill="1" applyBorder="1" applyAlignment="1" applyProtection="1">
      <alignment horizontal="center"/>
    </xf>
    <xf numFmtId="0" fontId="25" fillId="28" borderId="47" xfId="2" applyFont="1" applyFill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9" fontId="4" fillId="0" borderId="44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5" fillId="28" borderId="11" xfId="2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5" fillId="28" borderId="9" xfId="2" applyFont="1" applyFill="1" applyBorder="1" applyAlignment="1" applyProtection="1">
      <alignment horizontal="center"/>
    </xf>
    <xf numFmtId="0" fontId="25" fillId="28" borderId="28" xfId="2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25" fillId="28" borderId="26" xfId="2" applyFont="1" applyFill="1" applyBorder="1" applyAlignment="1" applyProtection="1">
      <alignment horizontal="center" vertical="center" wrapText="1"/>
    </xf>
    <xf numFmtId="0" fontId="25" fillId="28" borderId="34" xfId="2" applyFont="1" applyFill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23" fillId="26" borderId="9" xfId="3" applyFont="1" applyFill="1" applyBorder="1" applyAlignment="1" applyProtection="1">
      <alignment horizontal="center" vertical="center" wrapText="1"/>
    </xf>
    <xf numFmtId="0" fontId="23" fillId="26" borderId="28" xfId="3" applyFont="1" applyFill="1" applyBorder="1" applyAlignment="1" applyProtection="1">
      <alignment horizontal="center" vertical="center" wrapText="1"/>
    </xf>
    <xf numFmtId="0" fontId="23" fillId="25" borderId="12" xfId="3" applyFont="1" applyFill="1" applyBorder="1" applyAlignment="1" applyProtection="1">
      <alignment horizontal="center" vertical="center" wrapText="1"/>
    </xf>
    <xf numFmtId="0" fontId="23" fillId="25" borderId="19" xfId="3" applyFont="1" applyFill="1" applyBorder="1" applyAlignment="1" applyProtection="1">
      <alignment horizontal="center" vertical="center" wrapText="1"/>
    </xf>
    <xf numFmtId="0" fontId="23" fillId="27" borderId="29" xfId="3" applyFont="1" applyFill="1" applyBorder="1" applyAlignment="1" applyProtection="1">
      <alignment horizontal="center" vertical="center" wrapText="1"/>
    </xf>
    <xf numFmtId="0" fontId="23" fillId="27" borderId="30" xfId="3" applyFont="1" applyFill="1" applyBorder="1" applyAlignment="1" applyProtection="1">
      <alignment horizontal="center" vertical="center" wrapText="1"/>
    </xf>
    <xf numFmtId="0" fontId="22" fillId="0" borderId="21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2" borderId="49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6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>
      <alignment horizontal="center"/>
      <protection locked="0"/>
    </xf>
    <xf numFmtId="0" fontId="23" fillId="0" borderId="34" xfId="0" applyNumberFormat="1" applyFont="1" applyBorder="1" applyAlignment="1" applyProtection="1">
      <alignment horizontal="center" vertical="center" wrapText="1"/>
      <protection locked="0"/>
    </xf>
    <xf numFmtId="0" fontId="23" fillId="0" borderId="15" xfId="0" applyNumberFormat="1" applyFont="1" applyBorder="1" applyAlignment="1" applyProtection="1">
      <alignment horizontal="center" vertical="center" wrapText="1"/>
      <protection locked="0"/>
    </xf>
    <xf numFmtId="9" fontId="23" fillId="0" borderId="21" xfId="1" applyFont="1" applyBorder="1" applyAlignment="1" applyProtection="1">
      <alignment horizontal="center"/>
      <protection locked="0"/>
    </xf>
    <xf numFmtId="9" fontId="23" fillId="0" borderId="11" xfId="1" applyFont="1" applyBorder="1" applyAlignment="1" applyProtection="1">
      <alignment horizontal="center"/>
      <protection locked="0"/>
    </xf>
    <xf numFmtId="9" fontId="23" fillId="0" borderId="49" xfId="1" applyFont="1" applyBorder="1" applyAlignment="1" applyProtection="1">
      <alignment horizontal="center"/>
    </xf>
    <xf numFmtId="9" fontId="23" fillId="0" borderId="50" xfId="1" applyFont="1" applyBorder="1" applyAlignment="1" applyProtection="1">
      <alignment horizontal="center"/>
    </xf>
    <xf numFmtId="0" fontId="24" fillId="29" borderId="5" xfId="0" applyFont="1" applyFill="1" applyBorder="1" applyAlignment="1" applyProtection="1">
      <alignment horizontal="center" vertical="center"/>
    </xf>
    <xf numFmtId="0" fontId="24" fillId="29" borderId="6" xfId="0" applyFont="1" applyFill="1" applyBorder="1" applyAlignment="1" applyProtection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'HOJA INDICADOR'!$C$28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'HOJA INDICADOR'!$D$28:$Q$28</c:f>
              <c:numCache>
                <c:formatCode>General</c:formatCode>
                <c:ptCount val="14"/>
                <c:pt idx="2" formatCode="0%">
                  <c:v>0.21428571428571427</c:v>
                </c:pt>
                <c:pt idx="3" formatCode="0%">
                  <c:v>0.21428571428571427</c:v>
                </c:pt>
                <c:pt idx="4" formatCode="0%">
                  <c:v>0.21428571428571427</c:v>
                </c:pt>
                <c:pt idx="5" formatCode="0%">
                  <c:v>0.6428571428571429</c:v>
                </c:pt>
                <c:pt idx="6" formatCode="0%">
                  <c:v>0.7142857142857143</c:v>
                </c:pt>
                <c:pt idx="7" formatCode="0%">
                  <c:v>0.7142857142857143</c:v>
                </c:pt>
                <c:pt idx="8" formatCode="0%">
                  <c:v>0.83571428571428563</c:v>
                </c:pt>
                <c:pt idx="9" formatCode="0%">
                  <c:v>0.8571428571428571</c:v>
                </c:pt>
                <c:pt idx="10" formatCode="0%">
                  <c:v>0.8571428571428571</c:v>
                </c:pt>
                <c:pt idx="11" formatCode="0%">
                  <c:v>1</c:v>
                </c:pt>
                <c:pt idx="12" formatCode="0%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'HOJA INDICADOR'!$C$25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'HOJA INDICADOR'!$D$24:$Q$24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'HOJA INDICADOR'!$D$25:$Q$25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0.21428571428571427</c:v>
                </c:pt>
                <c:pt idx="5">
                  <c:v>0.5714285714285714</c:v>
                </c:pt>
                <c:pt idx="6">
                  <c:v>0.6428571428571429</c:v>
                </c:pt>
                <c:pt idx="7">
                  <c:v>0.53333333333333333</c:v>
                </c:pt>
                <c:pt idx="8">
                  <c:v>0.7142857142857143</c:v>
                </c:pt>
                <c:pt idx="9">
                  <c:v>0.7142857142857143</c:v>
                </c:pt>
                <c:pt idx="10">
                  <c:v>0.8571428571428571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4336672"/>
        <c:axId val="534344832"/>
      </c:lineChart>
      <c:catAx>
        <c:axId val="53433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344832"/>
        <c:crosses val="autoZero"/>
        <c:auto val="1"/>
        <c:lblAlgn val="ctr"/>
        <c:lblOffset val="100"/>
        <c:noMultiLvlLbl val="0"/>
      </c:catAx>
      <c:valAx>
        <c:axId val="53434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3433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Auditorias a procesos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Ponderacion!$B$3</c:f>
              <c:strCache>
                <c:ptCount val="1"/>
                <c:pt idx="0">
                  <c:v>Planeación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Ponderacion!$A$4:$A$13</c:f>
              <c:strCache>
                <c:ptCount val="10"/>
                <c:pt idx="0">
                  <c:v>Comunicaciones e información  </c:v>
                </c:pt>
                <c:pt idx="1">
                  <c:v>Sistemas y seguridad de la Información  </c:v>
                </c:pt>
                <c:pt idx="2">
                  <c:v>Gestión Financiera</c:v>
                </c:pt>
                <c:pt idx="3">
                  <c:v>Atención del Ciudadano  </c:v>
                </c:pt>
                <c:pt idx="4">
                  <c:v>Gestión de recursos físicos </c:v>
                </c:pt>
                <c:pt idx="5">
                  <c:v>Gestión Normativa</c:v>
                </c:pt>
                <c:pt idx="6">
                  <c:v>Control Politico</c:v>
                </c:pt>
                <c:pt idx="7">
                  <c:v>Elección de servidores Públicos Distritales</c:v>
                </c:pt>
                <c:pt idx="8">
                  <c:v> Anales Publicaciones y relatoría  </c:v>
                </c:pt>
                <c:pt idx="9">
                  <c:v> Gestión Documental </c:v>
                </c:pt>
              </c:strCache>
            </c:strRef>
          </c:cat>
          <c:val>
            <c:numRef>
              <c:f>Ponderacion!$B$4:$B$13</c:f>
              <c:numCache>
                <c:formatCode>0%</c:formatCode>
                <c:ptCount val="10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</c:numCache>
            </c:numRef>
          </c:val>
        </c:ser>
        <c:ser>
          <c:idx val="1"/>
          <c:order val="1"/>
          <c:tx>
            <c:strRef>
              <c:f>Ponderacion!$C$3</c:f>
              <c:strCache>
                <c:ptCount val="1"/>
                <c:pt idx="0">
                  <c:v>Ejecución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Ponderacion!$A$4:$A$13</c:f>
              <c:strCache>
                <c:ptCount val="10"/>
                <c:pt idx="0">
                  <c:v>Comunicaciones e información  </c:v>
                </c:pt>
                <c:pt idx="1">
                  <c:v>Sistemas y seguridad de la Información  </c:v>
                </c:pt>
                <c:pt idx="2">
                  <c:v>Gestión Financiera</c:v>
                </c:pt>
                <c:pt idx="3">
                  <c:v>Atención del Ciudadano  </c:v>
                </c:pt>
                <c:pt idx="4">
                  <c:v>Gestión de recursos físicos </c:v>
                </c:pt>
                <c:pt idx="5">
                  <c:v>Gestión Normativa</c:v>
                </c:pt>
                <c:pt idx="6">
                  <c:v>Control Politico</c:v>
                </c:pt>
                <c:pt idx="7">
                  <c:v>Elección de servidores Públicos Distritales</c:v>
                </c:pt>
                <c:pt idx="8">
                  <c:v> Anales Publicaciones y relatoría  </c:v>
                </c:pt>
                <c:pt idx="9">
                  <c:v> Gestión Documental </c:v>
                </c:pt>
              </c:strCache>
            </c:strRef>
          </c:cat>
          <c:val>
            <c:numRef>
              <c:f>Ponderacion!$C$4:$C$13</c:f>
              <c:numCache>
                <c:formatCode>0%</c:formatCode>
                <c:ptCount val="10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4337216"/>
        <c:axId val="534337760"/>
        <c:axId val="0"/>
      </c:bar3DChart>
      <c:catAx>
        <c:axId val="5343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337760"/>
        <c:crosses val="autoZero"/>
        <c:auto val="1"/>
        <c:lblAlgn val="ctr"/>
        <c:lblOffset val="100"/>
        <c:noMultiLvlLbl val="0"/>
      </c:catAx>
      <c:valAx>
        <c:axId val="53433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33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114300</xdr:rowOff>
    </xdr:from>
    <xdr:to>
      <xdr:col>14</xdr:col>
      <xdr:colOff>304800</xdr:colOff>
      <xdr:row>18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30"/>
  <sheetViews>
    <sheetView showGridLines="0" tabSelected="1" view="pageBreakPreview" topLeftCell="D29" zoomScaleNormal="100" zoomScaleSheetLayoutView="100" workbookViewId="0">
      <selection activeCell="K47" sqref="K47:Q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9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13"/>
      <c r="C2" s="114"/>
      <c r="D2" s="115"/>
      <c r="E2" s="73" t="s">
        <v>83</v>
      </c>
      <c r="F2" s="74"/>
      <c r="G2" s="74"/>
      <c r="H2" s="74"/>
      <c r="I2" s="74"/>
      <c r="J2" s="74"/>
      <c r="K2" s="74"/>
      <c r="L2" s="74"/>
      <c r="M2" s="74"/>
      <c r="N2" s="75"/>
      <c r="O2" s="97" t="s">
        <v>109</v>
      </c>
      <c r="P2" s="97"/>
      <c r="Q2" s="97"/>
      <c r="R2" s="97"/>
    </row>
    <row r="3" spans="2:18" ht="24.75" customHeight="1" x14ac:dyDescent="0.2">
      <c r="B3" s="116"/>
      <c r="C3" s="117"/>
      <c r="D3" s="118"/>
      <c r="E3" s="76"/>
      <c r="F3" s="77"/>
      <c r="G3" s="77"/>
      <c r="H3" s="77"/>
      <c r="I3" s="77"/>
      <c r="J3" s="77"/>
      <c r="K3" s="77"/>
      <c r="L3" s="77"/>
      <c r="M3" s="77"/>
      <c r="N3" s="78"/>
      <c r="O3" s="97" t="s">
        <v>110</v>
      </c>
      <c r="P3" s="97"/>
      <c r="Q3" s="97"/>
      <c r="R3" s="97"/>
    </row>
    <row r="4" spans="2:18" ht="24.75" customHeight="1" thickBot="1" x14ac:dyDescent="0.25">
      <c r="B4" s="116"/>
      <c r="C4" s="117"/>
      <c r="D4" s="118"/>
      <c r="E4" s="79"/>
      <c r="F4" s="80"/>
      <c r="G4" s="80"/>
      <c r="H4" s="80"/>
      <c r="I4" s="80"/>
      <c r="J4" s="80"/>
      <c r="K4" s="80"/>
      <c r="L4" s="80"/>
      <c r="M4" s="80"/>
      <c r="N4" s="81"/>
      <c r="O4" s="97" t="s">
        <v>111</v>
      </c>
      <c r="P4" s="97"/>
      <c r="Q4" s="97"/>
      <c r="R4" s="97"/>
    </row>
    <row r="5" spans="2:18" ht="13.5" thickBot="1" x14ac:dyDescent="0.25">
      <c r="B5" s="157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8"/>
      <c r="P5" s="158"/>
      <c r="Q5" s="158"/>
      <c r="R5" s="159"/>
    </row>
    <row r="6" spans="2:18" ht="15" customHeight="1" thickBot="1" x14ac:dyDescent="0.25">
      <c r="B6" s="119" t="s">
        <v>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ht="13.5" thickBot="1" x14ac:dyDescent="0.25">
      <c r="B7" s="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6"/>
    </row>
    <row r="8" spans="2:18" ht="23.25" customHeight="1" thickBot="1" x14ac:dyDescent="0.25">
      <c r="B8" s="5"/>
      <c r="C8" s="7" t="s">
        <v>75</v>
      </c>
      <c r="D8" s="122" t="s">
        <v>70</v>
      </c>
      <c r="E8" s="123"/>
      <c r="F8" s="123"/>
      <c r="G8" s="123"/>
      <c r="H8" s="123"/>
      <c r="I8" s="124"/>
      <c r="J8" s="98" t="s">
        <v>71</v>
      </c>
      <c r="K8" s="99"/>
      <c r="L8" s="153" t="s">
        <v>104</v>
      </c>
      <c r="M8" s="154"/>
      <c r="N8" s="154"/>
      <c r="O8" s="154"/>
      <c r="P8" s="154"/>
      <c r="Q8" s="155"/>
      <c r="R8" s="6"/>
    </row>
    <row r="9" spans="2:18" ht="23.25" customHeight="1" thickBot="1" x14ac:dyDescent="0.25">
      <c r="B9" s="5"/>
      <c r="C9" s="7" t="s">
        <v>74</v>
      </c>
      <c r="D9" s="110" t="s">
        <v>98</v>
      </c>
      <c r="E9" s="111"/>
      <c r="F9" s="111"/>
      <c r="G9" s="111"/>
      <c r="H9" s="111"/>
      <c r="I9" s="112"/>
      <c r="J9" s="100" t="s">
        <v>72</v>
      </c>
      <c r="K9" s="101"/>
      <c r="L9" s="104" t="s">
        <v>105</v>
      </c>
      <c r="M9" s="105"/>
      <c r="N9" s="105"/>
      <c r="O9" s="105"/>
      <c r="P9" s="105"/>
      <c r="Q9" s="106"/>
      <c r="R9" s="6"/>
    </row>
    <row r="10" spans="2:18" ht="23.25" customHeight="1" thickBot="1" x14ac:dyDescent="0.25">
      <c r="B10" s="5"/>
      <c r="C10" s="7" t="s">
        <v>73</v>
      </c>
      <c r="D10" s="110" t="s">
        <v>97</v>
      </c>
      <c r="E10" s="111"/>
      <c r="F10" s="111"/>
      <c r="G10" s="111"/>
      <c r="H10" s="111"/>
      <c r="I10" s="112"/>
      <c r="J10" s="102"/>
      <c r="K10" s="103"/>
      <c r="L10" s="107"/>
      <c r="M10" s="108"/>
      <c r="N10" s="108"/>
      <c r="O10" s="108"/>
      <c r="P10" s="108"/>
      <c r="Q10" s="10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3" t="s">
        <v>14</v>
      </c>
      <c r="D12" s="144"/>
      <c r="E12" s="143" t="s">
        <v>76</v>
      </c>
      <c r="F12" s="152"/>
      <c r="G12" s="132" t="s">
        <v>1</v>
      </c>
      <c r="H12" s="133"/>
      <c r="I12" s="143" t="s">
        <v>3</v>
      </c>
      <c r="J12" s="152"/>
      <c r="K12" s="163" t="s">
        <v>6</v>
      </c>
      <c r="L12" s="164"/>
      <c r="M12" s="82" t="s">
        <v>2</v>
      </c>
      <c r="N12" s="83"/>
      <c r="O12" s="84"/>
      <c r="P12" s="91" t="s">
        <v>85</v>
      </c>
      <c r="Q12" s="92"/>
      <c r="R12" s="6"/>
    </row>
    <row r="13" spans="2:18" ht="15" customHeight="1" x14ac:dyDescent="0.2">
      <c r="B13" s="5"/>
      <c r="C13" s="145" t="s">
        <v>99</v>
      </c>
      <c r="D13" s="146"/>
      <c r="E13" s="149">
        <v>1</v>
      </c>
      <c r="F13" s="150"/>
      <c r="G13" s="173" t="s">
        <v>100</v>
      </c>
      <c r="H13" s="174"/>
      <c r="I13" s="85" t="s">
        <v>4</v>
      </c>
      <c r="J13" s="94"/>
      <c r="K13" s="165" t="s">
        <v>91</v>
      </c>
      <c r="L13" s="166"/>
      <c r="M13" s="85" t="s">
        <v>106</v>
      </c>
      <c r="N13" s="86"/>
      <c r="O13" s="87"/>
      <c r="P13" s="93" t="s">
        <v>90</v>
      </c>
      <c r="Q13" s="94"/>
      <c r="R13" s="6"/>
    </row>
    <row r="14" spans="2:18" ht="15.75" customHeight="1" thickBot="1" x14ac:dyDescent="0.25">
      <c r="B14" s="5"/>
      <c r="C14" s="147"/>
      <c r="D14" s="148"/>
      <c r="E14" s="147"/>
      <c r="F14" s="151"/>
      <c r="G14" s="175"/>
      <c r="H14" s="176"/>
      <c r="I14" s="88"/>
      <c r="J14" s="96"/>
      <c r="K14" s="167"/>
      <c r="L14" s="168"/>
      <c r="M14" s="88"/>
      <c r="N14" s="89"/>
      <c r="O14" s="90"/>
      <c r="P14" s="95"/>
      <c r="Q14" s="96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82" t="s">
        <v>11</v>
      </c>
      <c r="D16" s="177" t="s">
        <v>27</v>
      </c>
      <c r="E16" s="178"/>
      <c r="F16" s="183" t="s">
        <v>101</v>
      </c>
      <c r="G16" s="18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69"/>
      <c r="D17" s="179" t="s">
        <v>28</v>
      </c>
      <c r="E17" s="180"/>
      <c r="F17" s="185" t="s">
        <v>103</v>
      </c>
      <c r="G17" s="18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70"/>
      <c r="D18" s="181" t="s">
        <v>29</v>
      </c>
      <c r="E18" s="182"/>
      <c r="F18" s="171" t="s">
        <v>102</v>
      </c>
      <c r="G18" s="17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34" t="s">
        <v>24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6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60" t="s">
        <v>12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2"/>
      <c r="R23" s="6"/>
    </row>
    <row r="24" spans="2:20" ht="27" customHeight="1" thickBot="1" x14ac:dyDescent="0.25">
      <c r="B24" s="5"/>
      <c r="C24" s="13" t="s">
        <v>16</v>
      </c>
      <c r="D24" s="14" t="s">
        <v>46</v>
      </c>
      <c r="E24" s="15" t="s">
        <v>47</v>
      </c>
      <c r="F24" s="14" t="s">
        <v>48</v>
      </c>
      <c r="G24" s="15" t="s">
        <v>49</v>
      </c>
      <c r="H24" s="14" t="s">
        <v>50</v>
      </c>
      <c r="I24" s="15" t="s">
        <v>51</v>
      </c>
      <c r="J24" s="14" t="s">
        <v>52</v>
      </c>
      <c r="K24" s="15" t="s">
        <v>53</v>
      </c>
      <c r="L24" s="14" t="s">
        <v>54</v>
      </c>
      <c r="M24" s="15" t="s">
        <v>55</v>
      </c>
      <c r="N24" s="14" t="s">
        <v>56</v>
      </c>
      <c r="O24" s="15" t="s">
        <v>57</v>
      </c>
      <c r="P24" s="187" t="s">
        <v>13</v>
      </c>
      <c r="Q24" s="162"/>
      <c r="R24" s="6"/>
    </row>
    <row r="25" spans="2:20" x14ac:dyDescent="0.2">
      <c r="B25" s="5"/>
      <c r="C25" s="16" t="s">
        <v>17</v>
      </c>
      <c r="D25" s="49">
        <v>0</v>
      </c>
      <c r="E25" s="49">
        <v>0</v>
      </c>
      <c r="F25" s="50">
        <f>2/14</f>
        <v>0.14285714285714285</v>
      </c>
      <c r="G25" s="50">
        <f>2/14</f>
        <v>0.14285714285714285</v>
      </c>
      <c r="H25" s="50">
        <f>3/14</f>
        <v>0.21428571428571427</v>
      </c>
      <c r="I25" s="50">
        <f>8/14</f>
        <v>0.5714285714285714</v>
      </c>
      <c r="J25" s="50">
        <f>9/14</f>
        <v>0.6428571428571429</v>
      </c>
      <c r="K25" s="50">
        <f>8/15</f>
        <v>0.53333333333333333</v>
      </c>
      <c r="L25" s="50">
        <f>10/14</f>
        <v>0.7142857142857143</v>
      </c>
      <c r="M25" s="50">
        <f>10/14</f>
        <v>0.7142857142857143</v>
      </c>
      <c r="N25" s="50">
        <f>12/14</f>
        <v>0.8571428571428571</v>
      </c>
      <c r="O25" s="51">
        <f>14/14</f>
        <v>1</v>
      </c>
      <c r="P25" s="195">
        <f>14/14</f>
        <v>1</v>
      </c>
      <c r="Q25" s="196"/>
      <c r="R25" s="6"/>
    </row>
    <row r="26" spans="2:20" x14ac:dyDescent="0.2">
      <c r="B26" s="5"/>
      <c r="C26" s="17" t="s">
        <v>15</v>
      </c>
      <c r="D26" s="40"/>
      <c r="E26" s="40"/>
      <c r="F26" s="40">
        <v>3</v>
      </c>
      <c r="G26" s="40">
        <v>3</v>
      </c>
      <c r="H26" s="40">
        <v>3</v>
      </c>
      <c r="I26" s="40">
        <v>9</v>
      </c>
      <c r="J26" s="40">
        <v>10</v>
      </c>
      <c r="K26" s="40">
        <v>10</v>
      </c>
      <c r="L26" s="40">
        <v>11.7</v>
      </c>
      <c r="M26" s="40">
        <v>12</v>
      </c>
      <c r="N26" s="40">
        <v>12</v>
      </c>
      <c r="O26" s="41">
        <v>14</v>
      </c>
      <c r="P26" s="191">
        <v>14</v>
      </c>
      <c r="Q26" s="192"/>
      <c r="R26" s="6"/>
    </row>
    <row r="27" spans="2:20" ht="13.5" thickBot="1" x14ac:dyDescent="0.25">
      <c r="B27" s="5"/>
      <c r="C27" s="18" t="s">
        <v>37</v>
      </c>
      <c r="D27" s="42"/>
      <c r="E27" s="42"/>
      <c r="F27" s="42">
        <v>14</v>
      </c>
      <c r="G27" s="42">
        <v>14</v>
      </c>
      <c r="H27" s="42">
        <v>14</v>
      </c>
      <c r="I27" s="72">
        <v>14</v>
      </c>
      <c r="J27" s="42">
        <v>14</v>
      </c>
      <c r="K27" s="72">
        <v>14</v>
      </c>
      <c r="L27" s="72">
        <v>14</v>
      </c>
      <c r="M27" s="72">
        <v>14</v>
      </c>
      <c r="N27" s="72">
        <v>14</v>
      </c>
      <c r="O27" s="72">
        <v>14</v>
      </c>
      <c r="P27" s="193">
        <v>14</v>
      </c>
      <c r="Q27" s="194"/>
      <c r="R27" s="6"/>
    </row>
    <row r="28" spans="2:20" ht="13.5" thickBot="1" x14ac:dyDescent="0.25">
      <c r="B28" s="5"/>
      <c r="C28" s="19" t="s">
        <v>30</v>
      </c>
      <c r="D28" s="43"/>
      <c r="E28" s="43"/>
      <c r="F28" s="52">
        <f t="shared" ref="F28:P28" si="0">+F26/F27</f>
        <v>0.21428571428571427</v>
      </c>
      <c r="G28" s="52">
        <f t="shared" si="0"/>
        <v>0.21428571428571427</v>
      </c>
      <c r="H28" s="52">
        <f t="shared" si="0"/>
        <v>0.21428571428571427</v>
      </c>
      <c r="I28" s="52">
        <f t="shared" si="0"/>
        <v>0.6428571428571429</v>
      </c>
      <c r="J28" s="52">
        <f t="shared" si="0"/>
        <v>0.7142857142857143</v>
      </c>
      <c r="K28" s="52">
        <f t="shared" si="0"/>
        <v>0.7142857142857143</v>
      </c>
      <c r="L28" s="52">
        <f t="shared" si="0"/>
        <v>0.83571428571428563</v>
      </c>
      <c r="M28" s="52">
        <f t="shared" si="0"/>
        <v>0.8571428571428571</v>
      </c>
      <c r="N28" s="52">
        <f t="shared" si="0"/>
        <v>0.8571428571428571</v>
      </c>
      <c r="O28" s="52">
        <f t="shared" si="0"/>
        <v>1</v>
      </c>
      <c r="P28" s="197">
        <f t="shared" si="0"/>
        <v>1</v>
      </c>
      <c r="Q28" s="19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20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90"/>
      <c r="J31" s="190"/>
      <c r="K31" s="190"/>
      <c r="L31" s="190"/>
      <c r="M31" s="190"/>
      <c r="N31" s="190"/>
      <c r="O31" s="190"/>
      <c r="P31" s="190"/>
      <c r="Q31" s="190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9" t="s">
        <v>22</v>
      </c>
      <c r="D42" s="130"/>
      <c r="E42" s="130"/>
      <c r="F42" s="130"/>
      <c r="G42" s="130"/>
      <c r="H42" s="130"/>
      <c r="I42" s="130"/>
      <c r="J42" s="130"/>
      <c r="K42" s="119" t="s">
        <v>93</v>
      </c>
      <c r="L42" s="120"/>
      <c r="M42" s="120"/>
      <c r="N42" s="120"/>
      <c r="O42" s="120"/>
      <c r="P42" s="120"/>
      <c r="Q42" s="121"/>
      <c r="R42" s="6"/>
    </row>
    <row r="43" spans="2:18" ht="28.5" customHeight="1" thickBot="1" x14ac:dyDescent="0.25">
      <c r="B43" s="5"/>
      <c r="C43" s="44"/>
      <c r="D43" s="45" t="s">
        <v>95</v>
      </c>
      <c r="E43" s="199" t="s">
        <v>96</v>
      </c>
      <c r="F43" s="199"/>
      <c r="G43" s="199"/>
      <c r="H43" s="199"/>
      <c r="I43" s="199"/>
      <c r="J43" s="200"/>
      <c r="K43" s="2"/>
      <c r="L43" s="3"/>
      <c r="M43" s="3"/>
      <c r="N43" s="3"/>
      <c r="O43" s="3"/>
      <c r="P43" s="3"/>
      <c r="Q43" s="4"/>
      <c r="R43" s="6"/>
    </row>
    <row r="44" spans="2:18" ht="38.25" customHeight="1" thickBot="1" x14ac:dyDescent="0.25">
      <c r="B44" s="5"/>
      <c r="C44" s="21" t="s">
        <v>18</v>
      </c>
      <c r="D44" s="47" t="s">
        <v>107</v>
      </c>
      <c r="E44" s="137" t="s">
        <v>108</v>
      </c>
      <c r="F44" s="138"/>
      <c r="G44" s="138"/>
      <c r="H44" s="138"/>
      <c r="I44" s="138"/>
      <c r="J44" s="139"/>
      <c r="K44" s="127"/>
      <c r="L44" s="127"/>
      <c r="M44" s="127"/>
      <c r="N44" s="127"/>
      <c r="O44" s="127"/>
      <c r="P44" s="127"/>
      <c r="Q44" s="128"/>
      <c r="R44" s="6"/>
    </row>
    <row r="45" spans="2:18" ht="39" customHeight="1" thickBot="1" x14ac:dyDescent="0.25">
      <c r="B45" s="5"/>
      <c r="C45" s="22" t="s">
        <v>19</v>
      </c>
      <c r="D45" s="59">
        <v>43646</v>
      </c>
      <c r="E45" s="137" t="s">
        <v>134</v>
      </c>
      <c r="F45" s="138"/>
      <c r="G45" s="138"/>
      <c r="H45" s="138"/>
      <c r="I45" s="138"/>
      <c r="J45" s="139"/>
      <c r="K45" s="127"/>
      <c r="L45" s="127"/>
      <c r="M45" s="127"/>
      <c r="N45" s="127"/>
      <c r="O45" s="127"/>
      <c r="P45" s="127"/>
      <c r="Q45" s="128"/>
      <c r="R45" s="6"/>
    </row>
    <row r="46" spans="2:18" ht="39" customHeight="1" thickBot="1" x14ac:dyDescent="0.25">
      <c r="B46" s="5"/>
      <c r="C46" s="23" t="s">
        <v>84</v>
      </c>
      <c r="D46" s="59">
        <v>43738</v>
      </c>
      <c r="E46" s="137" t="s">
        <v>136</v>
      </c>
      <c r="F46" s="138"/>
      <c r="G46" s="138"/>
      <c r="H46" s="138"/>
      <c r="I46" s="138"/>
      <c r="J46" s="139"/>
      <c r="K46" s="188"/>
      <c r="L46" s="188"/>
      <c r="M46" s="188"/>
      <c r="N46" s="188"/>
      <c r="O46" s="188"/>
      <c r="P46" s="188"/>
      <c r="Q46" s="189"/>
      <c r="R46" s="6"/>
    </row>
    <row r="47" spans="2:18" ht="40.5" customHeight="1" thickBot="1" x14ac:dyDescent="0.25">
      <c r="B47" s="5"/>
      <c r="C47" s="22" t="s">
        <v>20</v>
      </c>
      <c r="D47" s="59">
        <v>43830</v>
      </c>
      <c r="E47" s="137" t="s">
        <v>137</v>
      </c>
      <c r="F47" s="138"/>
      <c r="G47" s="138"/>
      <c r="H47" s="138"/>
      <c r="I47" s="138"/>
      <c r="J47" s="139"/>
      <c r="K47" s="127"/>
      <c r="L47" s="127"/>
      <c r="M47" s="127"/>
      <c r="N47" s="127"/>
      <c r="O47" s="127"/>
      <c r="P47" s="127"/>
      <c r="Q47" s="128"/>
      <c r="R47" s="6"/>
    </row>
    <row r="48" spans="2:18" ht="40.5" customHeight="1" thickBot="1" x14ac:dyDescent="0.25">
      <c r="B48" s="5"/>
      <c r="C48" s="22" t="s">
        <v>21</v>
      </c>
      <c r="D48" s="46"/>
      <c r="E48" s="137"/>
      <c r="F48" s="138"/>
      <c r="G48" s="138"/>
      <c r="H48" s="138"/>
      <c r="I48" s="138"/>
      <c r="J48" s="139"/>
      <c r="K48" s="24"/>
      <c r="L48" s="24"/>
      <c r="M48" s="24"/>
      <c r="N48" s="24"/>
      <c r="O48" s="24"/>
      <c r="P48" s="24"/>
      <c r="Q48" s="25"/>
      <c r="R48" s="6"/>
    </row>
    <row r="49" spans="2:18" ht="40.5" customHeight="1" thickBot="1" x14ac:dyDescent="0.25">
      <c r="B49" s="5"/>
      <c r="C49" s="22" t="s">
        <v>39</v>
      </c>
      <c r="D49" s="46"/>
      <c r="E49" s="137"/>
      <c r="F49" s="138"/>
      <c r="G49" s="138"/>
      <c r="H49" s="138"/>
      <c r="I49" s="138"/>
      <c r="J49" s="139"/>
      <c r="K49" s="24"/>
      <c r="L49" s="24"/>
      <c r="M49" s="24"/>
      <c r="N49" s="24"/>
      <c r="O49" s="24"/>
      <c r="P49" s="24"/>
      <c r="Q49" s="25"/>
      <c r="R49" s="6"/>
    </row>
    <row r="50" spans="2:18" ht="40.5" customHeight="1" thickBot="1" x14ac:dyDescent="0.25">
      <c r="B50" s="5"/>
      <c r="C50" s="22" t="s">
        <v>77</v>
      </c>
      <c r="D50" s="46"/>
      <c r="E50" s="137"/>
      <c r="F50" s="138"/>
      <c r="G50" s="138"/>
      <c r="H50" s="138"/>
      <c r="I50" s="138"/>
      <c r="J50" s="139"/>
      <c r="K50" s="24"/>
      <c r="L50" s="24"/>
      <c r="M50" s="24"/>
      <c r="N50" s="24"/>
      <c r="O50" s="24"/>
      <c r="P50" s="24"/>
      <c r="Q50" s="25"/>
      <c r="R50" s="6"/>
    </row>
    <row r="51" spans="2:18" ht="40.5" customHeight="1" thickBot="1" x14ac:dyDescent="0.25">
      <c r="B51" s="5"/>
      <c r="C51" s="22" t="s">
        <v>78</v>
      </c>
      <c r="D51" s="46"/>
      <c r="E51" s="137"/>
      <c r="F51" s="138"/>
      <c r="G51" s="138"/>
      <c r="H51" s="138"/>
      <c r="I51" s="138"/>
      <c r="J51" s="139"/>
      <c r="K51" s="24"/>
      <c r="L51" s="24"/>
      <c r="M51" s="24"/>
      <c r="N51" s="24"/>
      <c r="O51" s="24"/>
      <c r="P51" s="24"/>
      <c r="Q51" s="25"/>
      <c r="R51" s="6"/>
    </row>
    <row r="52" spans="2:18" ht="40.5" customHeight="1" thickBot="1" x14ac:dyDescent="0.25">
      <c r="B52" s="5"/>
      <c r="C52" s="22" t="s">
        <v>79</v>
      </c>
      <c r="D52" s="46"/>
      <c r="E52" s="137"/>
      <c r="F52" s="138"/>
      <c r="G52" s="138"/>
      <c r="H52" s="138"/>
      <c r="I52" s="138"/>
      <c r="J52" s="139"/>
      <c r="K52" s="24"/>
      <c r="L52" s="24"/>
      <c r="M52" s="24"/>
      <c r="N52" s="24"/>
      <c r="O52" s="24"/>
      <c r="P52" s="24"/>
      <c r="Q52" s="25"/>
      <c r="R52" s="6"/>
    </row>
    <row r="53" spans="2:18" ht="40.5" customHeight="1" thickBot="1" x14ac:dyDescent="0.25">
      <c r="B53" s="5"/>
      <c r="C53" s="22" t="s">
        <v>80</v>
      </c>
      <c r="D53" s="46"/>
      <c r="E53" s="137"/>
      <c r="F53" s="138"/>
      <c r="G53" s="138"/>
      <c r="H53" s="138"/>
      <c r="I53" s="138"/>
      <c r="J53" s="139"/>
      <c r="K53" s="24"/>
      <c r="L53" s="24"/>
      <c r="M53" s="24"/>
      <c r="N53" s="24"/>
      <c r="O53" s="24"/>
      <c r="P53" s="24"/>
      <c r="Q53" s="25"/>
      <c r="R53" s="6"/>
    </row>
    <row r="54" spans="2:18" ht="36" customHeight="1" thickBot="1" x14ac:dyDescent="0.25">
      <c r="B54" s="5"/>
      <c r="C54" s="22" t="s">
        <v>81</v>
      </c>
      <c r="D54" s="46"/>
      <c r="E54" s="137"/>
      <c r="F54" s="138"/>
      <c r="G54" s="138"/>
      <c r="H54" s="138"/>
      <c r="I54" s="138"/>
      <c r="J54" s="139"/>
      <c r="K54" s="127"/>
      <c r="L54" s="127"/>
      <c r="M54" s="127"/>
      <c r="N54" s="127"/>
      <c r="O54" s="127"/>
      <c r="P54" s="127"/>
      <c r="Q54" s="128"/>
      <c r="R54" s="6"/>
    </row>
    <row r="55" spans="2:18" ht="34.5" customHeight="1" thickBot="1" x14ac:dyDescent="0.25">
      <c r="B55" s="5"/>
      <c r="C55" s="22" t="s">
        <v>82</v>
      </c>
      <c r="D55" s="48"/>
      <c r="E55" s="140"/>
      <c r="F55" s="141"/>
      <c r="G55" s="141"/>
      <c r="H55" s="141"/>
      <c r="I55" s="141"/>
      <c r="J55" s="142"/>
      <c r="K55" s="127"/>
      <c r="L55" s="127"/>
      <c r="M55" s="127"/>
      <c r="N55" s="127"/>
      <c r="O55" s="127"/>
      <c r="P55" s="127"/>
      <c r="Q55" s="128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99" spans="3:21" ht="28.5" customHeight="1" x14ac:dyDescent="0.2"/>
    <row r="100" spans="3:21" x14ac:dyDescent="0.2">
      <c r="C100" s="8"/>
      <c r="D100" s="8"/>
    </row>
    <row r="101" spans="3:21" x14ac:dyDescent="0.2">
      <c r="C101" s="8"/>
      <c r="D101" s="8"/>
    </row>
    <row r="102" spans="3:21" ht="13.5" thickBot="1" x14ac:dyDescent="0.25">
      <c r="C102" s="8"/>
      <c r="D102" s="8"/>
    </row>
    <row r="103" spans="3:21" ht="13.5" thickBot="1" x14ac:dyDescent="0.25">
      <c r="C103" s="29" t="s">
        <v>40</v>
      </c>
      <c r="D103" s="30"/>
      <c r="H103" s="38" t="s">
        <v>23</v>
      </c>
      <c r="I103" s="38" t="s">
        <v>25</v>
      </c>
      <c r="J103" s="38" t="s">
        <v>86</v>
      </c>
      <c r="U103" s="31" t="s">
        <v>31</v>
      </c>
    </row>
    <row r="104" spans="3:21" ht="25.5" x14ac:dyDescent="0.2">
      <c r="C104" s="32" t="s">
        <v>59</v>
      </c>
      <c r="D104" s="33"/>
      <c r="H104" s="39" t="s">
        <v>4</v>
      </c>
      <c r="I104" s="39" t="s">
        <v>7</v>
      </c>
      <c r="J104" s="39" t="s">
        <v>87</v>
      </c>
      <c r="M104" s="125"/>
      <c r="N104" s="125"/>
    </row>
    <row r="105" spans="3:21" ht="25.5" x14ac:dyDescent="0.2">
      <c r="C105" s="32" t="s">
        <v>60</v>
      </c>
      <c r="D105" s="33"/>
      <c r="H105" s="39" t="s">
        <v>92</v>
      </c>
      <c r="I105" s="39" t="s">
        <v>26</v>
      </c>
      <c r="J105" s="39" t="s">
        <v>88</v>
      </c>
      <c r="M105" s="126"/>
      <c r="N105" s="126"/>
    </row>
    <row r="106" spans="3:21" ht="38.25" x14ac:dyDescent="0.2">
      <c r="C106" s="32" t="s">
        <v>61</v>
      </c>
      <c r="D106" s="33"/>
      <c r="H106" s="39" t="s">
        <v>5</v>
      </c>
      <c r="I106" s="39" t="s">
        <v>8</v>
      </c>
      <c r="J106" s="39" t="s">
        <v>89</v>
      </c>
      <c r="M106" s="126"/>
      <c r="N106" s="126"/>
    </row>
    <row r="107" spans="3:21" x14ac:dyDescent="0.2">
      <c r="C107" s="32" t="s">
        <v>62</v>
      </c>
      <c r="D107" s="33"/>
      <c r="H107" s="39"/>
      <c r="I107" s="39" t="s">
        <v>91</v>
      </c>
      <c r="J107" s="39" t="s">
        <v>90</v>
      </c>
      <c r="M107" s="126"/>
      <c r="N107" s="126"/>
    </row>
    <row r="108" spans="3:21" ht="25.5" x14ac:dyDescent="0.2">
      <c r="C108" s="32" t="s">
        <v>63</v>
      </c>
      <c r="D108" s="33"/>
      <c r="H108" s="39"/>
      <c r="I108" s="39" t="s">
        <v>9</v>
      </c>
      <c r="J108" s="39" t="s">
        <v>94</v>
      </c>
      <c r="M108" s="126"/>
      <c r="N108" s="126"/>
    </row>
    <row r="109" spans="3:21" x14ac:dyDescent="0.2">
      <c r="C109" s="32" t="s">
        <v>64</v>
      </c>
      <c r="D109" s="33"/>
      <c r="H109" s="39"/>
      <c r="I109" s="39" t="s">
        <v>10</v>
      </c>
      <c r="J109" s="39"/>
      <c r="M109" s="126"/>
      <c r="N109" s="126"/>
    </row>
    <row r="110" spans="3:21" x14ac:dyDescent="0.2">
      <c r="C110" s="32" t="s">
        <v>65</v>
      </c>
      <c r="D110" s="33"/>
      <c r="M110" s="125"/>
      <c r="N110" s="125"/>
    </row>
    <row r="111" spans="3:21" ht="66" customHeight="1" x14ac:dyDescent="0.2">
      <c r="C111" s="32" t="s">
        <v>66</v>
      </c>
      <c r="D111" s="33"/>
      <c r="M111" s="131"/>
      <c r="N111" s="131"/>
    </row>
    <row r="112" spans="3:21" x14ac:dyDescent="0.2">
      <c r="C112" s="32" t="s">
        <v>38</v>
      </c>
      <c r="D112" s="33"/>
    </row>
    <row r="113" spans="3:4" ht="25.5" x14ac:dyDescent="0.2">
      <c r="C113" s="32" t="s">
        <v>67</v>
      </c>
      <c r="D113" s="33"/>
    </row>
    <row r="114" spans="3:4" ht="25.5" x14ac:dyDescent="0.2">
      <c r="C114" s="32" t="s">
        <v>68</v>
      </c>
      <c r="D114" s="33"/>
    </row>
    <row r="115" spans="3:4" ht="25.5" x14ac:dyDescent="0.2">
      <c r="C115" s="32" t="s">
        <v>69</v>
      </c>
      <c r="D115" s="33"/>
    </row>
    <row r="116" spans="3:4" x14ac:dyDescent="0.2">
      <c r="C116" s="32" t="s">
        <v>42</v>
      </c>
      <c r="D116" s="34"/>
    </row>
    <row r="117" spans="3:4" x14ac:dyDescent="0.2">
      <c r="C117" s="32" t="s">
        <v>41</v>
      </c>
      <c r="D117" s="35"/>
    </row>
    <row r="118" spans="3:4" x14ac:dyDescent="0.2">
      <c r="C118" s="32" t="s">
        <v>70</v>
      </c>
      <c r="D118" s="34"/>
    </row>
    <row r="120" spans="3:4" ht="6.75" customHeight="1" x14ac:dyDescent="0.2"/>
    <row r="121" spans="3:4" ht="15" customHeight="1" x14ac:dyDescent="0.2">
      <c r="C121" s="36" t="s">
        <v>31</v>
      </c>
    </row>
    <row r="122" spans="3:4" ht="18.75" customHeight="1" x14ac:dyDescent="0.2">
      <c r="C122" s="36" t="s">
        <v>34</v>
      </c>
    </row>
    <row r="123" spans="3:4" ht="15" customHeight="1" x14ac:dyDescent="0.2">
      <c r="C123" s="36" t="s">
        <v>43</v>
      </c>
    </row>
    <row r="124" spans="3:4" ht="11.25" customHeight="1" x14ac:dyDescent="0.2">
      <c r="C124" s="36" t="s">
        <v>32</v>
      </c>
    </row>
    <row r="125" spans="3:4" ht="16.5" customHeight="1" x14ac:dyDescent="0.2">
      <c r="C125" s="36" t="s">
        <v>33</v>
      </c>
    </row>
    <row r="126" spans="3:4" ht="12" customHeight="1" x14ac:dyDescent="0.2">
      <c r="C126" s="36" t="s">
        <v>35</v>
      </c>
    </row>
    <row r="127" spans="3:4" ht="25.5" customHeight="1" x14ac:dyDescent="0.2">
      <c r="C127" s="36" t="s">
        <v>36</v>
      </c>
    </row>
    <row r="128" spans="3:4" ht="27.75" customHeight="1" x14ac:dyDescent="0.2">
      <c r="C128" s="36" t="s">
        <v>44</v>
      </c>
    </row>
    <row r="129" spans="3:3" ht="36.75" customHeight="1" x14ac:dyDescent="0.2">
      <c r="C129" s="37" t="s">
        <v>45</v>
      </c>
    </row>
    <row r="130" spans="3:3" x14ac:dyDescent="0.2">
      <c r="C130" s="36" t="s">
        <v>58</v>
      </c>
    </row>
  </sheetData>
  <mergeCells count="73">
    <mergeCell ref="P24:Q24"/>
    <mergeCell ref="K45:Q45"/>
    <mergeCell ref="K46:Q46"/>
    <mergeCell ref="K47:Q47"/>
    <mergeCell ref="I31:Q31"/>
    <mergeCell ref="P26:Q26"/>
    <mergeCell ref="P27:Q27"/>
    <mergeCell ref="P25:Q25"/>
    <mergeCell ref="P28:Q28"/>
    <mergeCell ref="E43:J43"/>
    <mergeCell ref="E44:J44"/>
    <mergeCell ref="E45:J45"/>
    <mergeCell ref="E46:J46"/>
    <mergeCell ref="E47:J47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K54:Q54"/>
    <mergeCell ref="K55:Q55"/>
    <mergeCell ref="E48:J48"/>
    <mergeCell ref="E49:J49"/>
    <mergeCell ref="E50:J50"/>
    <mergeCell ref="E51:J51"/>
    <mergeCell ref="E52:J52"/>
    <mergeCell ref="E53:J53"/>
    <mergeCell ref="E54:J54"/>
    <mergeCell ref="E55:J55"/>
    <mergeCell ref="C12:D12"/>
    <mergeCell ref="C13:D14"/>
    <mergeCell ref="E13:F14"/>
    <mergeCell ref="E12:F12"/>
    <mergeCell ref="M111:N111"/>
    <mergeCell ref="M106:N106"/>
    <mergeCell ref="M107:N107"/>
    <mergeCell ref="M108:N108"/>
    <mergeCell ref="M109:N109"/>
    <mergeCell ref="M110:N110"/>
    <mergeCell ref="M104:N104"/>
    <mergeCell ref="M105:N105"/>
    <mergeCell ref="K44:Q44"/>
    <mergeCell ref="C42:J42"/>
    <mergeCell ref="K42:Q42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xWindow="316" yWindow="63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:P25"/>
    <dataValidation allowBlank="1" showInputMessage="1" showErrorMessage="1" prompt="Identifique el valor registrado en el numerador de la fórmula de cálculo" sqref="D26:P26"/>
    <dataValidation allowBlank="1" showInputMessage="1" showErrorMessage="1" prompt="Identifique el valor registrado en el denominador de la fórmula de cálculo" sqref="D27:O27"/>
    <dataValidation allowBlank="1" showInputMessage="1" showErrorMessage="1" prompt="Identifique el resultado del indicador en la medición desarrollada" sqref="D28:P28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/>
    <dataValidation type="list" allowBlank="1" showInputMessage="1" showErrorMessage="1" sqref="D8:I8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$J$104:$J$108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N26" sqref="N26"/>
    </sheetView>
  </sheetViews>
  <sheetFormatPr baseColWidth="10" defaultRowHeight="15" x14ac:dyDescent="0.25"/>
  <cols>
    <col min="1" max="1" width="38.140625" customWidth="1"/>
    <col min="5" max="5" width="10.7109375" customWidth="1"/>
  </cols>
  <sheetData>
    <row r="2" spans="1:6" x14ac:dyDescent="0.25">
      <c r="A2" s="60" t="s">
        <v>135</v>
      </c>
      <c r="B2" s="61">
        <v>0.85</v>
      </c>
      <c r="C2" s="61">
        <v>0.15</v>
      </c>
      <c r="D2" s="61">
        <f>+B2+C2</f>
        <v>1</v>
      </c>
      <c r="E2" s="203" t="s">
        <v>90</v>
      </c>
      <c r="F2" s="201" t="s">
        <v>124</v>
      </c>
    </row>
    <row r="3" spans="1:6" ht="15.75" thickBot="1" x14ac:dyDescent="0.3">
      <c r="A3" s="62" t="s">
        <v>112</v>
      </c>
      <c r="B3" s="63" t="s">
        <v>126</v>
      </c>
      <c r="C3" s="63" t="s">
        <v>127</v>
      </c>
      <c r="D3" s="64" t="s">
        <v>115</v>
      </c>
      <c r="E3" s="204"/>
      <c r="F3" s="202"/>
    </row>
    <row r="4" spans="1:6" x14ac:dyDescent="0.25">
      <c r="A4" s="65" t="s">
        <v>113</v>
      </c>
      <c r="B4" s="66">
        <f>+(1*B2)</f>
        <v>0.85</v>
      </c>
      <c r="C4" s="66">
        <f>+(1*C2)</f>
        <v>0.15</v>
      </c>
      <c r="D4" s="66">
        <f>+B4+C4</f>
        <v>1</v>
      </c>
      <c r="E4" s="67">
        <f>+D4</f>
        <v>1</v>
      </c>
      <c r="F4" s="68">
        <f>+E4/1400%</f>
        <v>7.1428571428571425E-2</v>
      </c>
    </row>
    <row r="5" spans="1:6" x14ac:dyDescent="0.25">
      <c r="A5" s="69" t="s">
        <v>114</v>
      </c>
      <c r="B5" s="66">
        <f>+(1*B2)</f>
        <v>0.85</v>
      </c>
      <c r="C5" s="66">
        <f>+(1*C2)</f>
        <v>0.15</v>
      </c>
      <c r="D5" s="66">
        <f t="shared" ref="D5:D11" si="0">+B5+C5</f>
        <v>1</v>
      </c>
      <c r="E5" s="67">
        <f t="shared" ref="E5:E10" si="1">+E4+D5</f>
        <v>2</v>
      </c>
      <c r="F5" s="68">
        <f t="shared" ref="F5:F17" si="2">+E5/1400%</f>
        <v>0.14285714285714285</v>
      </c>
    </row>
    <row r="6" spans="1:6" x14ac:dyDescent="0.25">
      <c r="A6" s="69" t="s">
        <v>41</v>
      </c>
      <c r="B6" s="66">
        <f t="shared" ref="B6" si="3">+(1*B4)</f>
        <v>0.85</v>
      </c>
      <c r="C6" s="66">
        <f>+(1*C2)</f>
        <v>0.15</v>
      </c>
      <c r="D6" s="66">
        <f t="shared" si="0"/>
        <v>1</v>
      </c>
      <c r="E6" s="67">
        <f t="shared" si="1"/>
        <v>3</v>
      </c>
      <c r="F6" s="68">
        <f t="shared" si="2"/>
        <v>0.21428571428571427</v>
      </c>
    </row>
    <row r="7" spans="1:6" x14ac:dyDescent="0.25">
      <c r="A7" s="69" t="s">
        <v>116</v>
      </c>
      <c r="B7" s="66">
        <f t="shared" ref="B7" si="4">+(1*B4)</f>
        <v>0.85</v>
      </c>
      <c r="C7" s="66">
        <v>0</v>
      </c>
      <c r="D7" s="66">
        <f t="shared" si="0"/>
        <v>0.85</v>
      </c>
      <c r="E7" s="67">
        <f t="shared" si="1"/>
        <v>3.85</v>
      </c>
      <c r="F7" s="68">
        <f t="shared" si="2"/>
        <v>0.27500000000000002</v>
      </c>
    </row>
    <row r="8" spans="1:6" x14ac:dyDescent="0.25">
      <c r="A8" s="69" t="s">
        <v>117</v>
      </c>
      <c r="B8" s="66">
        <f t="shared" ref="B8" si="5">+(1*B6)</f>
        <v>0.85</v>
      </c>
      <c r="C8" s="66">
        <v>0</v>
      </c>
      <c r="D8" s="66">
        <f t="shared" si="0"/>
        <v>0.85</v>
      </c>
      <c r="E8" s="67">
        <f t="shared" si="1"/>
        <v>4.7</v>
      </c>
      <c r="F8" s="68">
        <f t="shared" si="2"/>
        <v>0.33571428571428574</v>
      </c>
    </row>
    <row r="9" spans="1:6" x14ac:dyDescent="0.25">
      <c r="A9" s="69" t="s">
        <v>62</v>
      </c>
      <c r="B9" s="66">
        <f t="shared" ref="B9" si="6">+(1*B6)</f>
        <v>0.85</v>
      </c>
      <c r="C9" s="66">
        <v>0</v>
      </c>
      <c r="D9" s="66">
        <f t="shared" si="0"/>
        <v>0.85</v>
      </c>
      <c r="E9" s="67">
        <f t="shared" si="1"/>
        <v>5.55</v>
      </c>
      <c r="F9" s="68">
        <f t="shared" si="2"/>
        <v>0.39642857142857141</v>
      </c>
    </row>
    <row r="10" spans="1:6" x14ac:dyDescent="0.25">
      <c r="A10" s="69" t="s">
        <v>125</v>
      </c>
      <c r="B10" s="66">
        <f t="shared" ref="B10" si="7">+(1*B8)</f>
        <v>0.85</v>
      </c>
      <c r="C10" s="66">
        <v>0</v>
      </c>
      <c r="D10" s="66">
        <f t="shared" si="0"/>
        <v>0.85</v>
      </c>
      <c r="E10" s="67">
        <f t="shared" si="1"/>
        <v>6.3999999999999995</v>
      </c>
      <c r="F10" s="68">
        <f t="shared" si="2"/>
        <v>0.45714285714285713</v>
      </c>
    </row>
    <row r="11" spans="1:6" x14ac:dyDescent="0.25">
      <c r="A11" s="69" t="s">
        <v>118</v>
      </c>
      <c r="B11" s="66">
        <f t="shared" ref="B11" si="8">+(1*B8)</f>
        <v>0.85</v>
      </c>
      <c r="C11" s="66">
        <v>0</v>
      </c>
      <c r="D11" s="66">
        <f t="shared" si="0"/>
        <v>0.85</v>
      </c>
      <c r="E11" s="67">
        <f t="shared" ref="E11" si="9">+E10+D11</f>
        <v>7.2499999999999991</v>
      </c>
      <c r="F11" s="68">
        <f t="shared" si="2"/>
        <v>0.51785714285714279</v>
      </c>
    </row>
    <row r="12" spans="1:6" x14ac:dyDescent="0.25">
      <c r="A12" s="69" t="s">
        <v>119</v>
      </c>
      <c r="B12" s="66">
        <f t="shared" ref="B12" si="10">+(1*B10)</f>
        <v>0.85</v>
      </c>
      <c r="C12" s="66">
        <v>0</v>
      </c>
      <c r="D12" s="66">
        <f>+B12+C12</f>
        <v>0.85</v>
      </c>
      <c r="E12" s="67">
        <f>+E11+D12</f>
        <v>8.1</v>
      </c>
      <c r="F12" s="68">
        <f t="shared" si="2"/>
        <v>0.57857142857142851</v>
      </c>
    </row>
    <row r="13" spans="1:6" x14ac:dyDescent="0.25">
      <c r="A13" s="69" t="s">
        <v>120</v>
      </c>
      <c r="B13" s="70">
        <v>0.85</v>
      </c>
      <c r="C13" s="66">
        <v>0</v>
      </c>
      <c r="D13" s="66">
        <f>+B13+C13</f>
        <v>0.85</v>
      </c>
      <c r="E13" s="67">
        <f t="shared" ref="E13:E17" si="11">+E12+D13</f>
        <v>8.9499999999999993</v>
      </c>
      <c r="F13" s="68">
        <f t="shared" si="2"/>
        <v>0.63928571428571423</v>
      </c>
    </row>
    <row r="14" spans="1:6" x14ac:dyDescent="0.25">
      <c r="A14" s="69" t="s">
        <v>121</v>
      </c>
      <c r="B14" s="70">
        <v>0</v>
      </c>
      <c r="C14" s="66">
        <v>0</v>
      </c>
      <c r="D14" s="66">
        <f t="shared" ref="D14:D17" si="12">+B14+C14</f>
        <v>0</v>
      </c>
      <c r="E14" s="67">
        <f t="shared" si="11"/>
        <v>8.9499999999999993</v>
      </c>
      <c r="F14" s="68">
        <f t="shared" si="2"/>
        <v>0.63928571428571423</v>
      </c>
    </row>
    <row r="15" spans="1:6" x14ac:dyDescent="0.25">
      <c r="A15" s="69" t="s">
        <v>66</v>
      </c>
      <c r="B15" s="70">
        <v>0</v>
      </c>
      <c r="C15" s="66">
        <v>0</v>
      </c>
      <c r="D15" s="66">
        <f t="shared" si="12"/>
        <v>0</v>
      </c>
      <c r="E15" s="67">
        <f t="shared" si="11"/>
        <v>8.9499999999999993</v>
      </c>
      <c r="F15" s="68">
        <f t="shared" si="2"/>
        <v>0.63928571428571423</v>
      </c>
    </row>
    <row r="16" spans="1:6" x14ac:dyDescent="0.25">
      <c r="A16" s="69" t="s">
        <v>122</v>
      </c>
      <c r="B16" s="70">
        <v>0</v>
      </c>
      <c r="C16" s="66">
        <v>0</v>
      </c>
      <c r="D16" s="66">
        <f t="shared" si="12"/>
        <v>0</v>
      </c>
      <c r="E16" s="67">
        <f t="shared" si="11"/>
        <v>8.9499999999999993</v>
      </c>
      <c r="F16" s="68">
        <f t="shared" si="2"/>
        <v>0.63928571428571423</v>
      </c>
    </row>
    <row r="17" spans="1:6" ht="15.75" thickBot="1" x14ac:dyDescent="0.3">
      <c r="A17" s="71" t="s">
        <v>123</v>
      </c>
      <c r="B17" s="70">
        <v>0</v>
      </c>
      <c r="C17" s="66">
        <v>0</v>
      </c>
      <c r="D17" s="66">
        <f t="shared" si="12"/>
        <v>0</v>
      </c>
      <c r="E17" s="67">
        <f t="shared" si="11"/>
        <v>8.9499999999999993</v>
      </c>
      <c r="F17" s="68">
        <f t="shared" si="2"/>
        <v>0.63928571428571423</v>
      </c>
    </row>
  </sheetData>
  <mergeCells count="2">
    <mergeCell ref="F2:F3"/>
    <mergeCell ref="E2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G16" sqref="G16"/>
    </sheetView>
  </sheetViews>
  <sheetFormatPr baseColWidth="10" defaultRowHeight="15" x14ac:dyDescent="0.25"/>
  <cols>
    <col min="1" max="1" width="40.7109375" customWidth="1"/>
    <col min="2" max="2" width="38.42578125" customWidth="1"/>
  </cols>
  <sheetData>
    <row r="2" spans="1:2" x14ac:dyDescent="0.25">
      <c r="A2" s="55" t="s">
        <v>112</v>
      </c>
      <c r="B2" s="56" t="s">
        <v>128</v>
      </c>
    </row>
    <row r="3" spans="1:2" x14ac:dyDescent="0.25">
      <c r="A3" s="54" t="s">
        <v>113</v>
      </c>
      <c r="B3" s="57" t="s">
        <v>129</v>
      </c>
    </row>
    <row r="4" spans="1:2" x14ac:dyDescent="0.25">
      <c r="A4" s="54" t="s">
        <v>114</v>
      </c>
      <c r="B4" s="57" t="s">
        <v>130</v>
      </c>
    </row>
    <row r="5" spans="1:2" x14ac:dyDescent="0.25">
      <c r="A5" s="54" t="s">
        <v>41</v>
      </c>
      <c r="B5" s="57" t="s">
        <v>133</v>
      </c>
    </row>
    <row r="6" spans="1:2" x14ac:dyDescent="0.25">
      <c r="A6" s="54" t="s">
        <v>116</v>
      </c>
      <c r="B6" s="58" t="s">
        <v>131</v>
      </c>
    </row>
    <row r="7" spans="1:2" x14ac:dyDescent="0.25">
      <c r="A7" s="54" t="s">
        <v>117</v>
      </c>
      <c r="B7" s="54" t="s">
        <v>132</v>
      </c>
    </row>
    <row r="8" spans="1:2" x14ac:dyDescent="0.25">
      <c r="A8" s="54" t="s">
        <v>62</v>
      </c>
      <c r="B8" s="54"/>
    </row>
    <row r="9" spans="1:2" x14ac:dyDescent="0.25">
      <c r="A9" s="54" t="s">
        <v>125</v>
      </c>
      <c r="B9" s="54"/>
    </row>
    <row r="10" spans="1:2" x14ac:dyDescent="0.25">
      <c r="A10" s="54" t="s">
        <v>118</v>
      </c>
      <c r="B10" s="54"/>
    </row>
    <row r="11" spans="1:2" x14ac:dyDescent="0.25">
      <c r="A11" s="54" t="s">
        <v>119</v>
      </c>
      <c r="B11" s="54"/>
    </row>
    <row r="12" spans="1:2" x14ac:dyDescent="0.25">
      <c r="A12" s="54" t="s">
        <v>120</v>
      </c>
      <c r="B12" s="54"/>
    </row>
    <row r="13" spans="1:2" x14ac:dyDescent="0.25">
      <c r="A13" s="53"/>
      <c r="B13" s="5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 INDICADOR</vt:lpstr>
      <vt:lpstr>Ponderacion</vt:lpstr>
      <vt:lpstr>Hoja2</vt:lpstr>
      <vt:lpstr>'HOJA INDICADOR'!Área_de_impresión</vt:lpstr>
      <vt:lpstr>Fuente_indicador</vt:lpstr>
      <vt:lpstr>Periodicidad</vt:lpstr>
      <vt:lpstr>'HOJA INDICADOR'!Tipo_indicador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LISBETH AGUIRRE CARRANZA</cp:lastModifiedBy>
  <cp:lastPrinted>2014-02-18T15:51:38Z</cp:lastPrinted>
  <dcterms:created xsi:type="dcterms:W3CDTF">2013-03-27T13:59:56Z</dcterms:created>
  <dcterms:modified xsi:type="dcterms:W3CDTF">2020-01-28T23:37:21Z</dcterms:modified>
</cp:coreProperties>
</file>