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LAGUIRRE\Documents\PLANEACIÓN INSTITUCIONAL\2021\SEGUIMIENTOS\2DO TRIMESTRE\SEGUIMIENTO 2DO TRIMESTRE\CONSOLIDADO\"/>
    </mc:Choice>
  </mc:AlternateContent>
  <bookViews>
    <workbookView xWindow="0" yWindow="0" windowWidth="20490" windowHeight="7755" tabRatio="682"/>
  </bookViews>
  <sheets>
    <sheet name="Plan de acción Anual 2021" sheetId="1" r:id="rId1"/>
  </sheets>
  <definedNames>
    <definedName name="_xlnm._FilterDatabase" localSheetId="0" hidden="1">'Plan de acción Anual 2021'!$A$6:$AQ$155</definedName>
    <definedName name="_xlnm.Print_Area" localSheetId="0">'Plan de acción Anual 2021'!$L$1:$AB$154</definedName>
    <definedName name="_xlnm.Print_Titles" localSheetId="0">'Plan de acción Anual 2021'!$5:$6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81" i="1" l="1"/>
  <c r="AL114" i="1" l="1"/>
  <c r="AL105" i="1"/>
  <c r="AL99" i="1" l="1"/>
  <c r="AI148" i="1" l="1"/>
  <c r="AL148" i="1" s="1"/>
  <c r="AL146" i="1"/>
  <c r="AL144" i="1"/>
  <c r="AL142" i="1"/>
  <c r="AL138" i="1"/>
  <c r="AL137" i="1"/>
  <c r="AL136" i="1"/>
  <c r="AL135" i="1"/>
  <c r="AL134" i="1"/>
  <c r="AL132" i="1"/>
  <c r="AL129" i="1"/>
  <c r="AI129" i="1"/>
  <c r="AL128" i="1"/>
  <c r="AI127" i="1"/>
  <c r="AL127" i="1" s="1"/>
  <c r="AL125" i="1"/>
  <c r="AI126" i="1"/>
  <c r="AL126" i="1" s="1"/>
  <c r="AL122" i="1"/>
  <c r="AL123" i="1"/>
  <c r="AL120" i="1"/>
  <c r="AL116" i="1"/>
  <c r="AL111" i="1"/>
  <c r="AL107" i="1"/>
  <c r="AL103" i="1"/>
  <c r="AL97" i="1"/>
  <c r="AL94" i="1"/>
  <c r="AL93" i="1"/>
  <c r="AL92" i="1"/>
  <c r="AL91" i="1"/>
  <c r="AL87" i="1"/>
  <c r="AL85" i="1"/>
  <c r="AL79" i="1"/>
  <c r="AL78" i="1"/>
  <c r="AL77" i="1"/>
  <c r="AL75" i="1"/>
  <c r="AL73" i="1"/>
  <c r="AL72" i="1"/>
  <c r="AL70" i="1"/>
  <c r="AL69" i="1"/>
  <c r="AL68" i="1"/>
  <c r="AL67" i="1"/>
  <c r="AL65" i="1"/>
  <c r="AL64" i="1"/>
  <c r="AI52" i="1"/>
  <c r="AL61" i="1"/>
  <c r="AL60" i="1"/>
  <c r="AL59" i="1"/>
  <c r="AL56" i="1"/>
  <c r="AL55" i="1"/>
  <c r="AL54" i="1"/>
  <c r="AL53" i="1"/>
  <c r="AL52" i="1"/>
  <c r="AL45" i="1"/>
  <c r="AL44" i="1"/>
  <c r="AL41" i="1"/>
  <c r="AL29" i="1"/>
  <c r="AL27" i="1"/>
  <c r="AL24" i="1"/>
  <c r="AL22" i="1"/>
  <c r="AL15" i="1"/>
  <c r="AL12" i="1"/>
  <c r="AL10" i="1"/>
  <c r="AL7" i="1"/>
  <c r="AL8" i="1"/>
  <c r="AL149" i="1" l="1"/>
  <c r="AH52" i="1"/>
  <c r="AD148" i="1" l="1"/>
  <c r="AG148" i="1" s="1"/>
  <c r="AG144" i="1"/>
  <c r="AG142" i="1"/>
  <c r="AG138" i="1"/>
  <c r="AG136" i="1"/>
  <c r="AG132" i="1"/>
  <c r="AG131" i="1"/>
  <c r="AG130" i="1"/>
  <c r="AG129" i="1"/>
  <c r="AG127" i="1"/>
  <c r="AG126" i="1"/>
  <c r="AG125" i="1"/>
  <c r="AG123" i="1"/>
  <c r="AG121" i="1"/>
  <c r="AG116" i="1"/>
  <c r="AG115" i="1"/>
  <c r="AG114" i="1"/>
  <c r="AG113" i="1"/>
  <c r="AG111" i="1"/>
  <c r="AG110" i="1"/>
  <c r="AG107" i="1"/>
  <c r="AG106" i="1"/>
  <c r="AG105" i="1"/>
  <c r="AG104" i="1"/>
  <c r="AG103" i="1"/>
  <c r="AG102" i="1"/>
  <c r="AG100" i="1"/>
  <c r="AG99" i="1"/>
  <c r="AG97" i="1"/>
  <c r="AG91" i="1"/>
  <c r="AG87" i="1"/>
  <c r="AD85" i="1"/>
  <c r="AG85" i="1" s="1"/>
  <c r="AG82" i="1"/>
  <c r="AG81" i="1"/>
  <c r="AG77" i="1"/>
  <c r="AG76" i="1"/>
  <c r="AG73" i="1"/>
  <c r="AG67" i="1"/>
  <c r="AG65" i="1"/>
  <c r="AG52" i="1"/>
  <c r="AC52" i="1"/>
  <c r="AG48" i="1"/>
  <c r="AG12" i="1"/>
  <c r="AG11" i="1"/>
  <c r="AG10" i="1"/>
  <c r="AG9" i="1"/>
  <c r="AG8" i="1"/>
  <c r="AG7" i="1"/>
  <c r="AG149" i="1" l="1"/>
  <c r="AG150" i="1" s="1"/>
  <c r="AL150" i="1" s="1"/>
  <c r="O8" i="1"/>
  <c r="O9" i="1" s="1"/>
  <c r="O10" i="1" s="1"/>
  <c r="O11" i="1" s="1"/>
  <c r="O12" i="1" s="1"/>
  <c r="O13" i="1" s="1"/>
  <c r="O14" i="1" s="1"/>
  <c r="O15" i="1" s="1"/>
  <c r="O16" i="1" s="1"/>
  <c r="O17" i="1" s="1"/>
  <c r="O19" i="1" s="1"/>
  <c r="O20" i="1" l="1"/>
  <c r="O21" i="1" s="1"/>
  <c r="O22" i="1" s="1"/>
  <c r="O23" i="1" s="1"/>
  <c r="O24" i="1" s="1"/>
  <c r="O25" i="1" s="1"/>
  <c r="AA52" i="1"/>
  <c r="Z52" i="1"/>
  <c r="Y52" i="1"/>
  <c r="X52" i="1"/>
  <c r="O27" i="1" l="1"/>
  <c r="O28" i="1" s="1"/>
  <c r="O29" i="1" s="1"/>
  <c r="O30" i="1" s="1"/>
  <c r="O31" i="1" s="1"/>
  <c r="O32" i="1" s="1"/>
  <c r="O33" i="1" s="1"/>
  <c r="O34" i="1" s="1"/>
  <c r="O35" i="1" s="1"/>
  <c r="O36" i="1" s="1"/>
  <c r="O37" i="1" s="1"/>
  <c r="O38" i="1" s="1"/>
  <c r="O39" i="1" s="1"/>
  <c r="O40" i="1" s="1"/>
  <c r="O41" i="1" s="1"/>
  <c r="O42" i="1" s="1"/>
  <c r="O43" i="1" s="1"/>
  <c r="O44" i="1" s="1"/>
  <c r="O45" i="1" s="1"/>
  <c r="O46" i="1" s="1"/>
  <c r="O47" i="1" s="1"/>
  <c r="O48" i="1" s="1"/>
  <c r="O49" i="1" s="1"/>
  <c r="O50" i="1" s="1"/>
  <c r="O51" i="1" s="1"/>
  <c r="O52" i="1" s="1"/>
  <c r="O53" i="1" s="1"/>
  <c r="O54" i="1" s="1"/>
  <c r="O55" i="1" s="1"/>
  <c r="O56" i="1" s="1"/>
  <c r="O57" i="1" s="1"/>
  <c r="O58" i="1" s="1"/>
  <c r="O59" i="1" s="1"/>
  <c r="O60" i="1" s="1"/>
  <c r="O61" i="1" s="1"/>
  <c r="O62" i="1" s="1"/>
  <c r="O63" i="1" s="1"/>
  <c r="O64" i="1" s="1"/>
  <c r="O65" i="1" s="1"/>
  <c r="O66" i="1" s="1"/>
  <c r="O67" i="1" s="1"/>
  <c r="O68" i="1" s="1"/>
  <c r="O69" i="1" s="1"/>
  <c r="O70" i="1" s="1"/>
  <c r="O71" i="1" s="1"/>
  <c r="O72" i="1" s="1"/>
  <c r="O73"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O96" i="1" s="1"/>
  <c r="O97" i="1" s="1"/>
  <c r="O98" i="1" s="1"/>
  <c r="O99" i="1" s="1"/>
  <c r="O100" i="1" s="1"/>
  <c r="O101" i="1" s="1"/>
  <c r="O102" i="1" s="1"/>
  <c r="O103" i="1" s="1"/>
  <c r="O104" i="1" s="1"/>
  <c r="O105" i="1" s="1"/>
  <c r="O106" i="1" s="1"/>
  <c r="O107" i="1" s="1"/>
  <c r="O108" i="1" s="1"/>
  <c r="O109" i="1" s="1"/>
  <c r="O110" i="1" s="1"/>
  <c r="O111" i="1" s="1"/>
  <c r="O112" i="1" s="1"/>
  <c r="O113" i="1" s="1"/>
  <c r="O114" i="1" s="1"/>
  <c r="O115" i="1" s="1"/>
  <c r="O116" i="1" s="1"/>
  <c r="O117" i="1" s="1"/>
  <c r="O119" i="1" l="1"/>
  <c r="O120" i="1" s="1"/>
  <c r="O121" i="1" s="1"/>
  <c r="O122" i="1" s="1"/>
  <c r="O123" i="1" s="1"/>
  <c r="O124" i="1" s="1"/>
  <c r="O125" i="1" s="1"/>
  <c r="O126" i="1" l="1"/>
  <c r="O127" i="1" s="1"/>
  <c r="O128" i="1" s="1"/>
  <c r="O129" i="1" s="1"/>
  <c r="O130" i="1" s="1"/>
  <c r="O131" i="1" s="1"/>
  <c r="O132" i="1" s="1"/>
  <c r="O133" i="1" s="1"/>
  <c r="O134" i="1" s="1"/>
  <c r="O135" i="1" s="1"/>
  <c r="O136" i="1" s="1"/>
  <c r="O137" i="1" s="1"/>
  <c r="O138" i="1" s="1"/>
  <c r="O139" i="1" s="1"/>
  <c r="O140" i="1" s="1"/>
  <c r="O141" i="1" s="1"/>
  <c r="O142" i="1" s="1"/>
  <c r="O143" i="1" s="1"/>
  <c r="O144" i="1" s="1"/>
  <c r="O146" i="1" s="1"/>
  <c r="O147" i="1" s="1"/>
  <c r="O148" i="1" s="1"/>
</calcChain>
</file>

<file path=xl/comments1.xml><?xml version="1.0" encoding="utf-8"?>
<comments xmlns="http://schemas.openxmlformats.org/spreadsheetml/2006/main">
  <authors>
    <author>LISBETH AGUIRRE CARRANZA</author>
  </authors>
  <commentList>
    <comment ref="AC4" authorId="0" shapeId="0">
      <text>
        <r>
          <rPr>
            <sz val="9"/>
            <color indexed="81"/>
            <rFont val="Tahoma"/>
            <charset val="1"/>
          </rPr>
          <t>Presentado en sesión del CIGD del 27 de abril del 2021</t>
        </r>
      </text>
    </comment>
  </commentList>
</comments>
</file>

<file path=xl/sharedStrings.xml><?xml version="1.0" encoding="utf-8"?>
<sst xmlns="http://schemas.openxmlformats.org/spreadsheetml/2006/main" count="2056" uniqueCount="1079">
  <si>
    <t>INDICADOR</t>
  </si>
  <si>
    <t>I TRI</t>
  </si>
  <si>
    <t>II TRI</t>
  </si>
  <si>
    <t>III TRI</t>
  </si>
  <si>
    <t>IV TRI</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</si>
  <si>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</si>
  <si>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</si>
  <si>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</si>
  <si>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</si>
  <si>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</si>
  <si>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</si>
  <si>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</si>
  <si>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</si>
  <si>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</si>
  <si>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</si>
  <si>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</si>
  <si>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</si>
  <si>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</si>
  <si>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</si>
  <si>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</si>
  <si>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No. DE ACTIVIDAD</t>
  </si>
  <si>
    <t>METODO DE VERIFICACIÓN</t>
  </si>
  <si>
    <t>Control de cambios</t>
  </si>
  <si>
    <t>Versión</t>
  </si>
  <si>
    <t>Fecha</t>
  </si>
  <si>
    <t>Soporte</t>
  </si>
  <si>
    <t>LOGROS / METAS CUATRIENIO</t>
  </si>
  <si>
    <t>LINEAS DE ACCIÓN</t>
  </si>
  <si>
    <t xml:space="preserve">OBJETIVOS ESTRATÉGICOS </t>
  </si>
  <si>
    <t xml:space="preserve">APUESTAS ESTRATÉGICAS </t>
  </si>
  <si>
    <t xml:space="preserve">Concejo confiable y con credibilidad, que genera  valor público y transforma realidades
</t>
  </si>
  <si>
    <t xml:space="preserve">Profundizar la incidencia de la participación ciudadana en el  Control Político y la Gestión Normativa </t>
  </si>
  <si>
    <t>Mecanismos para armonizar  la agenda de control político  y gestión normativa con las prioridades de la ciudadanía y partes interesadas</t>
  </si>
  <si>
    <t>Agendas estratégicas semestrales de control político y gestión normativa, programadas por la junta de voceros, que incorporan las prioridades de la ciudadanía y de las partes interesadas, e incluyen el seguimiento a las políticas públicas</t>
  </si>
  <si>
    <t>Mesa Directiva
Junta de Voceros
Secretaría General
Subsecretarías de Comisiones Permanentes</t>
  </si>
  <si>
    <t>Un mecanismo de articulación y comunicación con los ciudadanos, las organizaciones sociales y las Juntas Administradoras Locales -JAL-,  para incorporar prioridades locales en la agenda estratégica de control político y gestión normativa, diseñado e implementado</t>
  </si>
  <si>
    <t>Mesa Directiva
Junta de Voceros
Secretaría General
Subsecretarías de Comisiones Permanentes</t>
  </si>
  <si>
    <t>Mínimo 3 Proyectos de Acuerdo debatidos, originados por los cabildantes estudiantiles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</si>
  <si>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</si>
  <si>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</si>
  <si>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</si>
  <si>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</si>
  <si>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Generar mecanismos para enriquecer el debate de  control político y las iniciativas  de gestión normativa en el Concejo de Bogotá</t>
  </si>
  <si>
    <t>Gestión del conocimiento para comprender  las diversas dinámicas   y complejidades de la ciudad.</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</si>
  <si>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</si>
  <si>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</si>
  <si>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</si>
  <si>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</si>
  <si>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</si>
  <si>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Capacidades de gestión de los procesos misionales  fortalecidas, para hacer mas eficiente el ejercicio del control político y la gestión normativa.</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</si>
  <si>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</si>
  <si>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</si>
  <si>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</si>
  <si>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</si>
  <si>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</si>
  <si>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</si>
  <si>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Profundizar la relación y coordinación del Concejo de Bogota con los Concejos de la región para un eficaz ejercicio del control político y  la gestión normativa frente a los temas de interés regional.</t>
  </si>
  <si>
    <t>Esquema de armonización, coordinación y cooperación del Concejo de Bogota con los Concejos de la región.</t>
  </si>
  <si>
    <t>Agenda de trabajo conjunto coordinada con los Concejos de la región</t>
  </si>
  <si>
    <t>Mesa Directiva
Junta de Voceros
Secretaria General</t>
  </si>
  <si>
    <t xml:space="preserve">Mínimo 3 encuentros temáticos con los Concejos de la región realizados </t>
  </si>
  <si>
    <t>Mesa Directiva
Junta de Voceros
Secretaria General</t>
  </si>
  <si>
    <t>Concejo visible, transparente, abierto, cercano y sintonizado con la ciudadanía</t>
  </si>
  <si>
    <t>Diseñar y desarrollar el laboratorio de innovación del Concejo de Bogotá D.C. DEMO – Lab, como el espacio para cocrear y experimentar con nuevas formas de generar valor público, modernizar la relación con la ciudadanía, generar nuevos canales de participación y colaboración</t>
  </si>
  <si>
    <t>Cultura de la innovación</t>
  </si>
  <si>
    <t>Comunidad consolidada y formada de actores del ecosistema de innovación del Concejo de Bogotá</t>
  </si>
  <si>
    <t>Mesa Directiva
Dirección Administrativa</t>
  </si>
  <si>
    <t>Semillero de innovación del Concejo de Bogotá consolidado</t>
  </si>
  <si>
    <t xml:space="preserve">Prototipos de
metodologías, espacios,
herramientas, para la incidencia de la participación ciudadana en los asuntos de ciudad. </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</si>
  <si>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</si>
  <si>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</si>
  <si>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</si>
  <si>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</si>
  <si>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Diseñar e implementar una estrategia de comunicación interna y externa, innovadora y asertiva.</t>
  </si>
  <si>
    <t xml:space="preserve">Estrategia de comunicación y de posicionamiento de la gestión del Concejo,  con protagonismo de los canales digitales </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</si>
  <si>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</si>
  <si>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</si>
  <si>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</si>
  <si>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 xml:space="preserve">Herramientas de transparencia y acceso a la información </t>
  </si>
  <si>
    <t>Página web rediseñada y con manual de administración y uso</t>
  </si>
  <si>
    <t>Intranet rediseñada y con manual de administración y uso</t>
  </si>
  <si>
    <t xml:space="preserve">Desempeño superior al 90% en la medición del Índice de Trasparencia y Acceso a la Información de la Procuraduría General de la Nación  </t>
  </si>
  <si>
    <t xml:space="preserve">Nivel de riesgo moderado en las dos mediciones bienales del Índice de Transparencia por Bogotá </t>
  </si>
  <si>
    <t xml:space="preserve">Mecanismos interactivos de rendiciones de cuentas con la ciudadanía </t>
  </si>
  <si>
    <t>Estrategia de rendición de cuentas permanente interactiva del Concejo de Bogotá,  que promueva la transparencia, la participación y la colaboración de los grupos de valor y los grupos de interés</t>
  </si>
  <si>
    <t xml:space="preserve">Fortalecer los mecanismos de atención a la ciudadanía cálidos, plurales e incluyentes.  </t>
  </si>
  <si>
    <t>Canales para la atención al ciudadano accesibles</t>
  </si>
  <si>
    <t>Canales para la atención al ciudadano adecuados con criterios de accesibilidad, en cumplimiento de la política pública de atención a la ciudadanía</t>
  </si>
  <si>
    <t>Dirección Jurídica - Atención al Ciudadano</t>
  </si>
  <si>
    <t>Talento Humano con competencias y habilidades para una atención  al ciudadano cálida, digna y  respetuosa</t>
  </si>
  <si>
    <t>Personal responsable del  contacto con el ciudadano, con competencias fortalecidas para su atención</t>
  </si>
  <si>
    <t>Gestión y trámite efectivo de  las PQRS</t>
  </si>
  <si>
    <t>Informes de seguimiento  a la calidad y oportunidad de las respuestas a las PQRS, validando  la atención con soluciones de fondo</t>
  </si>
  <si>
    <t>Concejo moderno y eficaz, con capacidades de gestión fortalecidas y generador de resultados.</t>
  </si>
  <si>
    <t>Adecuar la arquitectura organizacional a los desafíos de  una  gestión publica innovadora, inteligente, sostenible y efectiva.</t>
  </si>
  <si>
    <t xml:space="preserve">Esquema  organizacional  fortalecido </t>
  </si>
  <si>
    <t>Rediseño y fortalecimiento organizacional del Concejo de Bogotá</t>
  </si>
  <si>
    <t xml:space="preserve">Modelo de operación dinámico e innovador </t>
  </si>
  <si>
    <t>Mapa de procesos innovador, integrador y articulador</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</si>
  <si>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</si>
  <si>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</si>
  <si>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</si>
  <si>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Talento humano capaz, comprometido y generador de valor público</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</si>
  <si>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</si>
  <si>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</si>
  <si>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</si>
  <si>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</si>
  <si>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</si>
  <si>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Estrategia de teletrabajo cumpliendo la meta del Distrito Capital de funcionarios vinculados a dicha modalidad</t>
  </si>
  <si>
    <t>Concejo responsable con el ambiente y comprometido con la gestión de sus  impactos ambientales.</t>
  </si>
  <si>
    <t>Reconocimiento en la categoría "En marcha hacia la excelencia ambiental", del programa de Excelencia Ambiental Distrital</t>
  </si>
  <si>
    <t xml:space="preserve">Sistema de gestión Basura Cero implementado en la sede de la Corporación </t>
  </si>
  <si>
    <t xml:space="preserve">Gestión Documental preservadora de la memoria institucional, comprometida con la política de cero papel. </t>
  </si>
  <si>
    <t xml:space="preserve">Sistema de gestión documental que responda a los instrumentos normativos, técnicos y tecnológicos  contemplados en la Ley 594 de 2000 y 1712 de 2014 </t>
  </si>
  <si>
    <t>Secretaría General- Gestión Documental</t>
  </si>
  <si>
    <t>Sistema de Gestión de Documentos Electrónicos de Archivo (SGDEA), en el marco de la política de cero papel</t>
  </si>
  <si>
    <t>Uso y aprovechamiento de las TICS para generar un entorno de gobierno digital confiable y seguro.</t>
  </si>
  <si>
    <t>Mínimo 3 buenas practicas de TI implementadas (Arquitectura empresarial, Gobierno de TI y Gestión de TI)</t>
  </si>
  <si>
    <t>Sede electrónica del Concejo de Bogotá implementada</t>
  </si>
  <si>
    <t>Infraestructura  tecnológica (Software y Hardware), renovada de acuerdo a lo establecido en el PETIC</t>
  </si>
  <si>
    <t>Plan de recuperación de desastres de tecnología adoptado</t>
  </si>
  <si>
    <t>Modernizar la infraestructura física  del Concejo de Bogota</t>
  </si>
  <si>
    <t xml:space="preserve">Sede unificada, moderna y adecuada para la gestión eficiente del Concejo de Bogota </t>
  </si>
  <si>
    <t>Sede nueva para el Concejo de Bogotá dotada</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</si>
  <si>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</si>
  <si>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</si>
  <si>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</si>
  <si>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</si>
  <si>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</si>
  <si>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</si>
  <si>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</si>
  <si>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</si>
  <si>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</si>
  <si>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</si>
  <si>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</si>
  <si>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</si>
  <si>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</si>
  <si>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</si>
  <si>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Porcentaje de ejecución de las fases de diseño e implementación del centro de pensamiento ejecutado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</si>
  <si>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</si>
  <si>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</si>
  <si>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</si>
  <si>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</si>
  <si>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</si>
  <si>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</si>
  <si>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</si>
  <si>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Número de sistemas de medición de la gestión del Concejo y de los Concejales de Bogota, diseñados y adoptados</t>
  </si>
  <si>
    <t>Número de agendas de trabajo conjunto de los Concejos de la región, convenidas</t>
  </si>
  <si>
    <t>Número de encuentros temáticos con los Concejos de la región, realizados por año</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</si>
  <si>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</si>
  <si>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</si>
  <si>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</si>
  <si>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</si>
  <si>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</si>
  <si>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</si>
  <si>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</si>
  <si>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</si>
  <si>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</si>
  <si>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Número de paginas web rediseñadas y con manual de administración y uso adoptados</t>
  </si>
  <si>
    <t>Número de Intranet rediseñadas y con manual de administración y uso adoptados</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</si>
  <si>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</si>
  <si>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</si>
  <si>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</si>
  <si>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</si>
  <si>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</si>
  <si>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</si>
  <si>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</si>
  <si>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</si>
  <si>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Porcentaje de procesos con documentos que soportan la operación, actualizados y adaptados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</si>
  <si>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</si>
  <si>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</si>
  <si>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</si>
  <si>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</si>
  <si>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</si>
  <si>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</si>
  <si>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</si>
  <si>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</si>
  <si>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</si>
  <si>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requisitos técnicos y funcionales del sistema de gestión de documentos electrónicos</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</si>
  <si>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</si>
  <si>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</si>
  <si>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</si>
  <si>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</si>
  <si>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</si>
  <si>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</si>
  <si>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</si>
  <si>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</si>
  <si>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</si>
  <si>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</si>
  <si>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</si>
  <si>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</si>
  <si>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</si>
  <si>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</si>
  <si>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</si>
  <si>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</si>
  <si>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</si>
  <si>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</si>
  <si>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</si>
  <si>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PLAN DE ACCIÓN INSTITUCIONAL 
VIGENCIA 2021</t>
  </si>
  <si>
    <t>PLAN DE ACCIÓN ANUAL 2021</t>
  </si>
  <si>
    <t>Realizar seguimientos a los avances en la implementación de las políticas de gestión del MIPG</t>
  </si>
  <si>
    <t>Presentar ante el Comité Institucional de Gestión y Desempeño el avance del Plan de Acción Institucional y del comportamiento de los indicadores de gestión de los procesos</t>
  </si>
  <si>
    <t>Tramitar la aprobación y adopción del Mapa de procesos de la Corporación</t>
  </si>
  <si>
    <t>Gestión de Mejora Continua del SIG</t>
  </si>
  <si>
    <t>Propuesta de actualización presentada ante el Comité Institucional de Gestión y Desempeño</t>
  </si>
  <si>
    <t xml:space="preserve">Número de propuestas de actualización del mapa de procesos presentadas </t>
  </si>
  <si>
    <t>Número</t>
  </si>
  <si>
    <t>Resolución de adopción del Mapa de procesos, presentada para firma de la Mesa Directiva  de la Croporación</t>
  </si>
  <si>
    <t>Gestión con valores para resultados</t>
  </si>
  <si>
    <t>Fortalecimiento organizacional y simplificación de procesos</t>
  </si>
  <si>
    <t>Plan de Acción</t>
  </si>
  <si>
    <t xml:space="preserve">Gestión con Valores para resultados </t>
  </si>
  <si>
    <t xml:space="preserve">Fortalecimiento organizacional y simplificación de procesos </t>
  </si>
  <si>
    <t>Porcentaje</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</si>
  <si>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</si>
  <si>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</si>
  <si>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</si>
  <si>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</si>
  <si>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</si>
  <si>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 xml:space="preserve">Informe consolidado de monitoreo cuatrimestral </t>
  </si>
  <si>
    <t xml:space="preserve">Número de informes consolidados de monitoreo cuatrimestral realizados </t>
  </si>
  <si>
    <t>II TRI: Seguimiento corte 30 de abril 2020. 
III TRI: Seguimiento corte 30 de agosto 2020.</t>
  </si>
  <si>
    <t>Informe consolidado de avance del plan de acción e indicadores de gestión de los procesos presentado</t>
  </si>
  <si>
    <t>Número de informes presentados ante el CIGD presentados</t>
  </si>
  <si>
    <t xml:space="preserve">Implementar una estrategia para divulgar los componentes y herramientas del Sistema de Gestión de la Corporación, con la participación de los líderes de cada Dimensión y Política del MIPG </t>
  </si>
  <si>
    <t>Estrategia de divulgación implementadas</t>
  </si>
  <si>
    <t>(Número de estrategias de divulgación implementadas</t>
  </si>
  <si>
    <t>Registros de actividades de divulgación</t>
  </si>
  <si>
    <t>Informe consolidado presentado al presidente de la Corporaciòn</t>
  </si>
  <si>
    <t>Consolidar el monitoreo cuatrimestral al comportamiento de los riesgos y la efectividad de los controles por proceso y a la implementación de los planes de tratamiento de los mismos FURAG</t>
  </si>
  <si>
    <t>Direccionamiento Estratégico y Planeación</t>
  </si>
  <si>
    <t xml:space="preserve">Planeación institucional </t>
  </si>
  <si>
    <t>Información y Comunicación</t>
  </si>
  <si>
    <t xml:space="preserve"> Transparencia, acceso a la información pública y lucha contra la corrupción .</t>
  </si>
  <si>
    <t>Consolidar los informes de gestión semestral de la Corporación, de conformidad con lo establecido en el artìculo 22 del Acuerdo 741 de 2019</t>
  </si>
  <si>
    <t>I TRI: Consolidado 2020
II TRI: Consolidado primer trimestre 2021
III TRI: Consolidado segundo trimestre 2021
IV TRI: Consolidado tercer  trimestre 2021</t>
  </si>
  <si>
    <t xml:space="preserve">Actualizar la Resolución 388 de 2019 que establece el esquema de operación de la Corporación, para la  sostenibildad del Sistema de Gestión Institucional y la implementación del Modelo Integrado de Planeación y Gestión MIPG </t>
  </si>
  <si>
    <t>Acto administrativo de modificación de la Resolución 388 de 2019, tramitada</t>
  </si>
  <si>
    <t xml:space="preserve">Número de actos administrativos de modificación tramitados </t>
  </si>
  <si>
    <t>Acto administrativo de modificación, adoptado por la Mesa Directiva de la Corporación</t>
  </si>
  <si>
    <t xml:space="preserve">Número de informes presentados </t>
  </si>
  <si>
    <t xml:space="preserve">Informe semestral publicado </t>
  </si>
  <si>
    <t>Formular y publicar el Plan anual de Vacantes de la Corporación para la vigencia</t>
  </si>
  <si>
    <t>Dirección Administrativa -
Equipo de Carrera Administrativa</t>
  </si>
  <si>
    <t xml:space="preserve">Talento Humano </t>
  </si>
  <si>
    <t>Defensa Jurídica</t>
  </si>
  <si>
    <t>Revisar y aprobar las modificaciones al normograma, enviadas por los responsables de los procesos de la Corporación</t>
  </si>
  <si>
    <t xml:space="preserve">Dirección Jurídica </t>
  </si>
  <si>
    <t>Gestión Jurídica</t>
  </si>
  <si>
    <t>Reportes de actualizaciones de normograma revisados y aprobados</t>
  </si>
  <si>
    <t>Número de actualizaciones de normograma revisadas y aprobadas</t>
  </si>
  <si>
    <t>Reporte enviado a la Oficina Asesora de Planeación</t>
  </si>
  <si>
    <t xml:space="preserve">Elaborar y remitir memorando de recomendaciones para la mesa directiva y  los Concejales en el marco de la política de prevención del daño antijurídico </t>
  </si>
  <si>
    <t xml:space="preserve">Memorando de recomendaciones para la mesa directiva y a Concejales </t>
  </si>
  <si>
    <t>Número de memorandos remitidos</t>
  </si>
  <si>
    <t>Memorandos Radicados y enviados.</t>
  </si>
  <si>
    <t>Formular el indicador de gestion para el proceso de gestion juridica en temas de control interno disciplinario.</t>
  </si>
  <si>
    <t xml:space="preserve">Indicador formulado en temas de control interno disciplinario. </t>
  </si>
  <si>
    <t xml:space="preserve"> Número de indicadores formulados</t>
  </si>
  <si>
    <t>Hoja del indicador formulado y publicado en la red interna</t>
  </si>
  <si>
    <t>Transparencia, acceso a la información pública y lucha contra la corrupción</t>
  </si>
  <si>
    <t>Plan de acción</t>
  </si>
  <si>
    <t>Realizar los productos comunicativos para visibilizar la gestión del Concejo</t>
  </si>
  <si>
    <t>Comunicaciones e información</t>
  </si>
  <si>
    <t>- Comunicados y boletines, publicados en diferentes medios
- Banco de fotografias publicadas y almacenadas
- Banco de piezas comunicativas, publicadas y almacenadas
- Productos realizados que demanden los eventos (publicaciones, piezas comunicativas, material grafico)</t>
  </si>
  <si>
    <t>Número de productos comunicativos realizados</t>
  </si>
  <si>
    <t>Pagina web
Redes sociales
Informe de gestión</t>
  </si>
  <si>
    <t>Diseñar e inciar la implementación de una estrategia de comunicación interna, para difundir las decisiones administrativas en los funcionarios de la Corporación</t>
  </si>
  <si>
    <t>Número de Estrategias de comunicación interna diseñada</t>
  </si>
  <si>
    <t>Página intranet
Correos electrónicos
Informe de gestión</t>
  </si>
  <si>
    <t>Coordina:
- Oficina Asesora de Comunicaciones
- Dirección Administrativa -Equipo de Sistemas
Acompañamiento y asesoría:
-Demolab</t>
  </si>
  <si>
    <t>Comunicaciones e información
Sistemas y seguridad de la información</t>
  </si>
  <si>
    <t>Plan Anticorrupción y de Atención al Ciudadano</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</si>
  <si>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</si>
  <si>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</si>
  <si>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</si>
  <si>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Servicio al ciudadano</t>
  </si>
  <si>
    <t>Realizar espacios para la participación ciudadana ajustados a la nueva realidad</t>
  </si>
  <si>
    <t xml:space="preserve">Dirección Jurídica - Equipo de Atención a la Ciudadanía </t>
  </si>
  <si>
    <t>Atención al Ciudadano</t>
  </si>
  <si>
    <t>Espacios de participación ciudadana realizados</t>
  </si>
  <si>
    <t>Número de espacios realizados</t>
  </si>
  <si>
    <t>Servicio al Ciudadano</t>
  </si>
  <si>
    <t>Diseñar protocolo de atención al ciudadano a través de redes sociales</t>
  </si>
  <si>
    <t>Dirección Juridica - Equipo de atención a la  ciudadanía</t>
  </si>
  <si>
    <t>1 protocolo de atención a través de redes sociales</t>
  </si>
  <si>
    <t>Protocolo de atención a través de redes sociales, diseñado y aprobado</t>
  </si>
  <si>
    <t>Protocolo disponible en red interna y en la oficina de atención al ciudadano</t>
  </si>
  <si>
    <t xml:space="preserve">Revisar y actualizar Carta de trato digno al ciudadano </t>
  </si>
  <si>
    <t xml:space="preserve">1 Documento Carta trato digno al ciudadano, actualizado </t>
  </si>
  <si>
    <t xml:space="preserve">Documento Carta trato digno al ciudadano, actualizado </t>
  </si>
  <si>
    <t>Documento Carta trato digno al ciudadano, actualizado disponible en página web</t>
  </si>
  <si>
    <t>Gestionar las adecuaciones exigidas para garantizar la accesibilidad a la Corporación de los ciudadanos, identificadas en el informe de la Veeduría de Bogotá</t>
  </si>
  <si>
    <t>4 adecuaciones gestionadas</t>
  </si>
  <si>
    <t>Adecuaciones gestionadas</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</si>
  <si>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</si>
  <si>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</si>
  <si>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</si>
  <si>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Rendir Informe semestral de seguimiento  a la calidad y oportunidad de las respuestas a las PQRS, validando  la atención</t>
  </si>
  <si>
    <t>Informe semestral de seguimiento PQRS</t>
  </si>
  <si>
    <t>Numero de Informes realizados/ Numero de informes programados</t>
  </si>
  <si>
    <t>Informe Semestral publicado en la pagina web de la corporación</t>
  </si>
  <si>
    <t>Oficina de Control Interno</t>
  </si>
  <si>
    <t>Evaluación Independiente</t>
  </si>
  <si>
    <t xml:space="preserve">Control Interno </t>
  </si>
  <si>
    <t>Control interno</t>
  </si>
  <si>
    <t>Realizar las auditorias a los procesos de la Corporación</t>
  </si>
  <si>
    <t>Evaluación independiente</t>
  </si>
  <si>
    <t>Informe de Auditoria y papeles de trabajo asociados.</t>
  </si>
  <si>
    <t xml:space="preserve">Σ No. Auditorias realizadas ( planeadas*0.5 + ejecutadas *0.45 +evaluadas * 0.05) / Número de auditorías programadas) * 100    </t>
  </si>
  <si>
    <t>Red Intena_ X:\AÑO 2021; link página web.</t>
  </si>
  <si>
    <t>Realizar los informes de seguimiento y evaluación programados</t>
  </si>
  <si>
    <t>Informe de Seguimiento y Evaluación</t>
  </si>
  <si>
    <t>Numero de Informes realizados en el periodo de medición/ Numero de informes programados en el periodo de medición *100</t>
  </si>
  <si>
    <t>Realizar socialización y/o sensibilización sobre administración de  riesgos a los lideres de proceso y gestores de proceso.</t>
  </si>
  <si>
    <t>Oficina de Control Interno
Oficina Asesora de Planeación</t>
  </si>
  <si>
    <t>Actas</t>
  </si>
  <si>
    <t>Número de socializaciones de administración de  riesgos a procesos realizadas.</t>
  </si>
  <si>
    <t>Red Interna Planeación»  y «Red Interna Control Interno»</t>
  </si>
  <si>
    <t xml:space="preserve">Gestión estratégica del Talento Humano </t>
  </si>
  <si>
    <t>Desarrollar las actividades programadas del plan de acción 2021 del Plan Estratégico de Seguridad Vial del Concejo de Bogotá D.C.</t>
  </si>
  <si>
    <t>Dirección Administrativa 
(Talento Humano, Capacitación/Mantenimiento/Movilidad/ y Seguridad y Salud en el Trabajo)</t>
  </si>
  <si>
    <t xml:space="preserve">Actividades del plan de Acción del PESV 2021  ejecutadas </t>
  </si>
  <si>
    <t>(Número de actividades ejecutadas plan de accion PESV / Número de actividades programadas del plan de accion PESV) *100</t>
  </si>
  <si>
    <t xml:space="preserve">Registros, informes de las actividades previstas en el plan de acción 2021 del PESV
Acta de sesión del Equipo Técnico de Seguridad Vial y Movilidad Sostenible y de Talento Humano (SST) en la que se presenta seguimientos al plan </t>
  </si>
  <si>
    <t>Plan Institucional de Gestión Ambiental</t>
  </si>
  <si>
    <t>Dirección Administrativa - Gestión Ambiental</t>
  </si>
  <si>
    <t>Gestión de Recursos Físicos</t>
  </si>
  <si>
    <t>Ejecutar las actividades previstas en el Plan de acción operativo del PIGA para el programa de Uso eficiente del Agua.</t>
  </si>
  <si>
    <t>Acciones orientadas a  la minimización del consumo y uso racional del agua ejecutadas</t>
  </si>
  <si>
    <t>(Número de actividades ejecutadas en el programa  uso eficiente del agua / Número de actividades previstas)* 100</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</si>
  <si>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</si>
  <si>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</si>
  <si>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</si>
  <si>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</si>
  <si>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</si>
  <si>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</si>
  <si>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</si>
  <si>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</si>
  <si>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</si>
  <si>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Ejecutar las actividades previstas en el en el Plan de acción operativo del PIGA para el programa de Gestión Integral de residuos. </t>
  </si>
  <si>
    <t>Acciones orientadas a la gestión integral de residuos.</t>
  </si>
  <si>
    <t>(Número de actividades ejecutadas en el programa Gestión Integral de residuos / Número de actividades previstas)* 100</t>
  </si>
  <si>
    <t>Dirección Administrativa - Equipo de Mantenimiento</t>
  </si>
  <si>
    <t xml:space="preserve">
Número de solicitudes de creación de línea de contratación radicadas</t>
  </si>
  <si>
    <t>3 Solicitudes de contratación radicadas</t>
  </si>
  <si>
    <t xml:space="preserve">
Número de solicitudes de contratacion radicadas</t>
  </si>
  <si>
    <t>Ejecutar las actividades  de mantenimiento locativo previstas en el cronograma establecido con el contratista</t>
  </si>
  <si>
    <t xml:space="preserve"> Mantenimientos realizados según el cronograma establecido
</t>
  </si>
  <si>
    <t>(Número de actividades ejecutadas del cronograma / Número de actividades previstas)*100</t>
  </si>
  <si>
    <t>Gestión Estratégica del Talento Humano</t>
  </si>
  <si>
    <t>Plan estratégico de Talento Humano</t>
  </si>
  <si>
    <t xml:space="preserve">Dirección Administrativa - Equipo de Carrera Administrativa </t>
  </si>
  <si>
    <t>Carpeta de Carrera Administrativa con la información de la planta actualizada trimestralmente</t>
  </si>
  <si>
    <t xml:space="preserve">Actualizar la Caracterización de los servidores públicos de la Corporación. </t>
  </si>
  <si>
    <t>1</t>
  </si>
  <si>
    <t xml:space="preserve">Documento de caracterización de los servidores de la Corporación </t>
  </si>
  <si>
    <t>Nro.Documento de caracterización actualizado</t>
  </si>
  <si>
    <t xml:space="preserve">Caracterización de servidores publicos actualizada y presentada ante el Equipo Técnico de Talento Humano </t>
  </si>
  <si>
    <t>Herramienta digital con la información de planta y sus situaciones administrativas actualizada</t>
  </si>
  <si>
    <t>Nro. Herramienta  actualizada</t>
  </si>
  <si>
    <t xml:space="preserve">Recopilar la información proveniente de los diferentes diagnósticos, que permita tener una visión global de las necesidades que deben ser cubiertas en la gestión del Talento Humano </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</si>
  <si>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</si>
  <si>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 xml:space="preserve">Nro. Documento consolidado </t>
  </si>
  <si>
    <t>Documento consolidado presentado en sesión del  Equipo Técnico de Taleno Humano</t>
  </si>
  <si>
    <t>Efectuar inducción a los servidores públicos que se vinculen a la Corporación</t>
  </si>
  <si>
    <t>Dirección Administrativa - Equipo de Posesiones</t>
  </si>
  <si>
    <t>Efectuar reinducción a los servidores públicos vinculados a la Corporación</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</si>
  <si>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</si>
  <si>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</si>
  <si>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Nro. Jornadas de capacitación</t>
  </si>
  <si>
    <t>Registro de asistencia de los jefes de dependencvia a la capacitación en evaluación del desempeño</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</si>
  <si>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</si>
  <si>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</si>
  <si>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</si>
  <si>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Informe de análisis de los resultados de la evaluación del desempeño, presentado en sesión del  Equipo Técnico de Talento Humano.</t>
  </si>
  <si>
    <t>3</t>
  </si>
  <si>
    <t xml:space="preserve">Nro. Indicadores aplicados </t>
  </si>
  <si>
    <t>Presentar un informe a la alta dirección de los resultados de la evaluación de los acuerdos de gestión de los gerentes públicos.</t>
  </si>
  <si>
    <t>Informe presentado a la Mesa Directiva de la evaluación de los gerentes públicos</t>
  </si>
  <si>
    <t>Nro. Informes presentados</t>
  </si>
  <si>
    <t>Informe de resultados de la evaluación de los acuerdos de gestión de los gerentes públicos</t>
  </si>
  <si>
    <t>Implementar el programa de bilingüismo del Departamento Administrativo de la Función Pública</t>
  </si>
  <si>
    <t>Dirección Administrativa - Equipo de Capacitación</t>
  </si>
  <si>
    <t xml:space="preserve">Programa de bilinguismo ejecutado </t>
  </si>
  <si>
    <t>Programa de Billinguismo ejecutado</t>
  </si>
  <si>
    <t>Informe de seguimiento de ejecución del Programa de Billinguismo presentado ante el Equipo Técnico de Talento Humano</t>
  </si>
  <si>
    <t>Diseñar una estrategia de preparación para el retiro por pensión</t>
  </si>
  <si>
    <t xml:space="preserve">Dirección Administrativa - Equipo de Bienestar </t>
  </si>
  <si>
    <t xml:space="preserve">Actividades dirigida a los funcionarios en su preparación para el retiro por pensión </t>
  </si>
  <si>
    <t>No. Actividades desarrolladas</t>
  </si>
  <si>
    <t>Lista de asistencia a la actividad desarrollada a los funcionarios en preparación para el retiro por pensión</t>
  </si>
  <si>
    <t>Realizar sesiones mensuales de la Comisión de Seguimiento al cumplimiento de los acuerdos laborales suscritos entre la Mesa Directiva y las organizaciones sindicales.</t>
  </si>
  <si>
    <t>Mesa Directiva</t>
  </si>
  <si>
    <t>Plan anual de vacantes de la Corporación formulado y publicado</t>
  </si>
  <si>
    <t>Nro. Planes formulados y publicados</t>
  </si>
  <si>
    <t>Plan anual de Vacantes públicado</t>
  </si>
  <si>
    <t>Proveer los cargos que se encuentran vacantes en la Corporación, mediante los mecanismos y el nivel de prioridad establecidos en el Plan Anual de Vacantes</t>
  </si>
  <si>
    <t>Dirección Administrativa - Equipo de Carrera Administrativa</t>
  </si>
  <si>
    <t>vacantes provistas</t>
  </si>
  <si>
    <t>(Nro. De vacantes provistasde acuerdo con la priorización del plan anual de vacantes/ nro total de vacantes de la Corporación)*100</t>
  </si>
  <si>
    <t>porcentaje</t>
  </si>
  <si>
    <t xml:space="preserve">Acto administrativo de provisión de los cargos. 
Informe de ejecución del plan de provisión de vacantes presentado en Equipo Técnico de Talento Humano. </t>
  </si>
  <si>
    <t>Formular y publicar el Plan de Previsión de Recursos Humanos de la Corporación para la vigencia</t>
  </si>
  <si>
    <t>Plan de Previsión de Recursos Humanos</t>
  </si>
  <si>
    <t>Plan de Previsión de Recursos Humanos publicado</t>
  </si>
  <si>
    <t>Ejecutar el Plan de Previsión de Recursos Humanos de la Corporación para la vigencia</t>
  </si>
  <si>
    <t>Actividades para la provisión de recursos humanos ejecutadas</t>
  </si>
  <si>
    <t>Informe de ejecución del Plan de Provisión de Recursos Humanos presentado ante el Equipo Técnico de Talento Humano</t>
  </si>
  <si>
    <t xml:space="preserve">Formular y publicar el Plan Institucional de Gestión de Integridad de la Corporación </t>
  </si>
  <si>
    <t>Dirección Administrativa
Equipo de Bienestar</t>
  </si>
  <si>
    <t>Plan Institucional de Gestión de Integridad formulado y publicado</t>
  </si>
  <si>
    <t xml:space="preserve">Plan Institucional de gestión de integridad formulado y publicado. </t>
  </si>
  <si>
    <t>Integridad</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</si>
  <si>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</si>
  <si>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</si>
  <si>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Talento Humano</t>
  </si>
  <si>
    <t xml:space="preserve">Plan Institucional de Capacitación formulado y publicado </t>
  </si>
  <si>
    <t>Nro. De Planes formulados y publicados</t>
  </si>
  <si>
    <t xml:space="preserve">Ejecutar las actividades establecidas en el Plan Institucional de Capacitación - PIC, para los funcionarios del Concejo de Bogotá de conformidad con la normatividad vigente, las directrices y lineamientos impartidos por el DAFP y el DASCD. </t>
  </si>
  <si>
    <t xml:space="preserve">Registros de asistencia y evaluación de las actividades de capacitación. </t>
  </si>
  <si>
    <t>Dirección Administrativa - Bienestar Social
Posesiones</t>
  </si>
  <si>
    <t>Incremento en el nivel de satisfacción en las actividades de inducción, entrenamiento y capacitación</t>
  </si>
  <si>
    <t>Encuestas de evaluación actividades de inducción, entrenamiento y capacitación</t>
  </si>
  <si>
    <t>Informe de los resultados obtenidos en la prueba piloto</t>
  </si>
  <si>
    <t>Nro. Prueba piloto aplicadas de la metodología de evaluación</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</si>
  <si>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</si>
  <si>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</si>
  <si>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</si>
  <si>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</si>
  <si>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 xml:space="preserve">Registros  fotograficos y encuesta de satisfacción de la ceremonia de incentivos. </t>
  </si>
  <si>
    <t>Realizar el diagnóstico de necesidades de  bienestar laboral, conforme a los lineamientos metodológicos aplicables</t>
  </si>
  <si>
    <t>Nro. Diagnosticos presentados</t>
  </si>
  <si>
    <t>Formular y publicar el Plan de Bienestar para los funcionarios de la Corporación y sus familias, de conformidad con la normatividad vigente.</t>
  </si>
  <si>
    <t xml:space="preserve">Plan Institucional de Bienestar formulado y publicado </t>
  </si>
  <si>
    <t>Ejecutar las actividades establecidas en el Plan Institucional de Bienestar, para los funcionarios del Concejo de Bogotá</t>
  </si>
  <si>
    <t>Plan Institucional de Bienestar ejecutado</t>
  </si>
  <si>
    <t>Plan de Bienestar</t>
  </si>
  <si>
    <t>Plan de trabajo del Sistema de Gestión de Seguridad y Salud en el Trabajo</t>
  </si>
  <si>
    <t>Dirección Administrativa - Equipo Seguridad y Salud en el Trabajo</t>
  </si>
  <si>
    <t>Formato Autoevaluacion de estandares mínimos SGSST diligenciado</t>
  </si>
  <si>
    <t>Evaluación inicial estandares mínimos del SGSST</t>
  </si>
  <si>
    <t xml:space="preserve">Elaborar y publicar el plan de trabajo de Sistema de Gestión de Seguridad y Salud en el trabajo </t>
  </si>
  <si>
    <t>Plan de trabajo de Sistema de Gestión de Seguridad y Salud en el trabajo</t>
  </si>
  <si>
    <t>Plan elaborado y publicado</t>
  </si>
  <si>
    <t>Plan elaborado y públicado</t>
  </si>
  <si>
    <t>Ejecutar las actividades establecidas en el plan de trabajo de sistema de gestión de Seguridad y Salud en el trabajo  - SGSST</t>
  </si>
  <si>
    <t>Actividades formuladas en el Plan de Trabajo de SGSST ejecutadas</t>
  </si>
  <si>
    <t xml:space="preserve">Nro. De funcionarios vinculados al modelo de teletrabajo </t>
  </si>
  <si>
    <t>Actos administrativos de vinculación de los teletrabajadores de las UAN</t>
  </si>
  <si>
    <t>Participación ciudadana en la gestión pública</t>
  </si>
  <si>
    <t>Realizar las juntas de voceros para definir  la agenda mensual de sesiones para los debates de control político, foros y proyectos de Acuerdo, atendiendo equitativamente la participación de las bancadas</t>
  </si>
  <si>
    <t xml:space="preserve">Citar: Presidente de la Corporación
Participar: Junta de Voceros 
Programar, elaborar acta y reportar a OAP: Secretaría General  </t>
  </si>
  <si>
    <t>Control Político
Gestión Normativa
Elecciones de servidores públicos</t>
  </si>
  <si>
    <t xml:space="preserve">Actas de reuniones 
Agendas mensuales </t>
  </si>
  <si>
    <t>Número de reuniones de junta de voceros realizadas</t>
  </si>
  <si>
    <t xml:space="preserve">Eficacia </t>
  </si>
  <si>
    <t>Actas de reuniones 
Agendas mensuales 
Disponibles en red interna</t>
  </si>
  <si>
    <t xml:space="preserve">Gestión Normativa </t>
  </si>
  <si>
    <t>Verificar que los Acuerdos de ciudad sancionados por el Alcalde, sean publicados en los Anales del Concejo y en el Registro Distrital.</t>
  </si>
  <si>
    <t>Secretaría General</t>
  </si>
  <si>
    <t>Gestión Normativa</t>
  </si>
  <si>
    <t>Acuerdo de ciudad sancionado por el alcalde, publicado en los Anales del Concejo y en el Registro Distrital.</t>
  </si>
  <si>
    <t xml:space="preserve">(Número de acuerdos de ciudad sancionados por el Alcalde, publicados en los Anales y en el registro distrital/ Número de acuerdos de ciudad sancionados por el alcalde)*100 </t>
  </si>
  <si>
    <t>Acuerdo de ciudad sancionado por el alcalde, publicado en los Anales del Concejo (en red interna y en página web) 
Acuerdo de ciudad sancionado por el alcalde, publicado en el Registro Distrital (captura de pantalla) y disponible en el link https://registrodistrital.secretariageneral.gov.co/.</t>
  </si>
  <si>
    <t>Priorizar agendas estratégicas para la gestión normativa y el control político, mediante la plataforma Demolab</t>
  </si>
  <si>
    <t>Mesa Directiva - Demolab
Junta de Voceros</t>
  </si>
  <si>
    <t>Control Político
Gestión Normativa</t>
  </si>
  <si>
    <t>Agendas estratégicas priorizadas por la junta de voceros, a partir de la información canalizada por la plataforma de Demolab</t>
  </si>
  <si>
    <t xml:space="preserve">Número de agendas estratégicas priorizadas </t>
  </si>
  <si>
    <t>Actas de sesiones de Junta de voceros 
Registros de priorización en la plataforma demolab
Informe de las priorizaciones realizadas por la ciudadanía a través de la plataforma, presentado por Demolab</t>
  </si>
  <si>
    <t>Desarrollar cuatro servicios de habilitación a la innovación y la apertura, con base en la metodología definida por Demolab</t>
  </si>
  <si>
    <t>Mesa Directiva - Demolab</t>
  </si>
  <si>
    <t>Servicios de habilitación desarrollados</t>
  </si>
  <si>
    <t>Número de servicios de habilitación desarrollados</t>
  </si>
  <si>
    <t>Registros del desarrollo de los servicios de habilitación</t>
  </si>
  <si>
    <t xml:space="preserve">Definir, en Junta de Voceros,  la agenda estratégica semestral de sesiones para los debates de control político, foros, y proyectos de Acuerdo, incorporando las prioridades de la ciudadanía y de las partes interesadas detectadas en el ejercicio de participación realizado por DemoLab. </t>
  </si>
  <si>
    <t xml:space="preserve">Agendas estratégicas de control político semestrales, programadas por la Junta de Voceros
Actas de reuniones </t>
  </si>
  <si>
    <t>Número de agendas estratégicas de control político, programadas por la Junta de Voceros</t>
  </si>
  <si>
    <t>Secretaría General
Comisiones permanentes</t>
  </si>
  <si>
    <t>Control Político</t>
  </si>
  <si>
    <t>Canalizar propuestas provenientes de ciudadanos, organizaciones sociales y Juntas Administradoras Locales -JAL, a través de la plataforma de participación de Demolab, para nutrir los ejercicios de control político y gestión normativa</t>
  </si>
  <si>
    <t>Mesa Directiva- DEMOLAB</t>
  </si>
  <si>
    <t xml:space="preserve">Propuestas provenientes ciudadanos, organizaciones sociales y Juntas Administradoras Locales -JAL, recibidas a través de la plataforma de participación de demolab </t>
  </si>
  <si>
    <t xml:space="preserve">Número de propuestas provenientes de ciudadanos, organizaciones sociales y Juntas Administradoras Locales -JAL, recibidas a través de la plataforma de participación de demolab </t>
  </si>
  <si>
    <t>Registros de propuestas ciudadanas en la plataforma de participación de Demolab</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</si>
  <si>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</si>
  <si>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</si>
  <si>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Proyecto de Acuerdo priorizados por la junta de voceros y  definido en la agenda estratégica debatido</t>
  </si>
  <si>
    <t>Verificar que los proyectos de Acuerdo priorizados por la junta de voceros y  definidos en la agenda estratégica, se hayan debatido.</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</si>
  <si>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</si>
  <si>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</si>
  <si>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Talleres sobre el quehacer del Concejo de Bogotá. </t>
  </si>
  <si>
    <t xml:space="preserve">Número de talleres realizados </t>
  </si>
  <si>
    <t>Planillas de asistencia a los talleres, disponible en red interna.</t>
  </si>
  <si>
    <t>Proyecto de Acuerdo originado por los cabildantes estudiantiles, debatido</t>
  </si>
  <si>
    <t>Verificar que los proyectos de Acuerdo originados por los cabildantes estudiantiles, se hayan debatido.</t>
  </si>
  <si>
    <t>Dar trámite al proyecto de acuerdo del Plan de Ordenamiento Territorial, una vez la Administración Distrital lo radique.</t>
  </si>
  <si>
    <t xml:space="preserve">Proyecto de acuerdo del Plan de Ordenamiento Territorial programado y debatido por la plenaria </t>
  </si>
  <si>
    <t xml:space="preserve">Número de proyectos de acuerdo del Plan de Ordenamiento Territorial programado y debatido por la plenaria </t>
  </si>
  <si>
    <t xml:space="preserve">Actas de reuniones de junta de voceros 
Agendas mensuales 
Acta de sesión plenaria
Disponibles en red interna </t>
  </si>
  <si>
    <t>Planificar y ejecutar el cabildo abierto para discusión del Plan de Ordenamiento Territorial, con base en las disposiciones de la Mesa Directiva</t>
  </si>
  <si>
    <t xml:space="preserve">Cabildo abierto </t>
  </si>
  <si>
    <t>Número de cabildos abiertos</t>
  </si>
  <si>
    <t>Registro del cabildo abierto, los temas que se abordaron, los participantes, las memorias del evento y la respuesta de la corporación respectiva</t>
  </si>
  <si>
    <t>Realizar foro para la participación ciudadana del Plan de Ordenamiento Terrorital.</t>
  </si>
  <si>
    <t>Comisión Primera permanente del Plan de Ordenamiento Territorial</t>
  </si>
  <si>
    <t xml:space="preserve"> Foro para la participación ciudadana del Plan de Ordenamiento Terrorital. </t>
  </si>
  <si>
    <t>Número de foros para la participación ciudadana del Plan de Ordenamiento Terrorital.</t>
  </si>
  <si>
    <t>Acta sucinta de la sesión disponbile en red interna</t>
  </si>
  <si>
    <t>Realizar control político para el seguimiento de la emergencia sanitaria y la recuperación económica post pandemia</t>
  </si>
  <si>
    <t>Ejecutar: Mesas Directivas
Reportar: Secretaría General
 y Comisiones permanentes</t>
  </si>
  <si>
    <t>100</t>
  </si>
  <si>
    <t xml:space="preserve">Actas de reuniones de junta de voceros 
Agendas mensuales 
Acta de sesión
(Disponibles en red interna) </t>
  </si>
  <si>
    <t>Planificar y ejecutar reuniones con la ciudadanía, para discusión de temas prioritarios en materia de gestión normativa y control político, identificados en la agenda estratégica.</t>
  </si>
  <si>
    <t>Número de audiencias, para discusión de temas prioritarios en materia de gestión normativa y control político, identificados en la agenda estratégica, realizadas</t>
  </si>
  <si>
    <t>Gestión del Conocimiento y la Innovación</t>
  </si>
  <si>
    <t>Desarollar la primera fase del Centro de Pensamiento de la Corporación, correspondiente al diseño</t>
  </si>
  <si>
    <t>Documento de diseño del modelo de operación del Centro de Pensamiento</t>
  </si>
  <si>
    <t>Número de fases de diseño del centro de pensamiento desarrolladas</t>
  </si>
  <si>
    <t>Documento del diseño del modelo de operación del Centro de Pensamiento de la Corporación presentado a la Junta de Voceros</t>
  </si>
  <si>
    <t>Identificar las organizaciones civiles que se relacionen con el Concejo de Bogotá, D.C.</t>
  </si>
  <si>
    <t xml:space="preserve">Secretaría General 
Comisiones Permanentes </t>
  </si>
  <si>
    <t xml:space="preserve">Lista de organizciones </t>
  </si>
  <si>
    <t>Logro no programado para la vigencia 2021</t>
  </si>
  <si>
    <t>Realizar foros con participación de expertos y ciudadanía en general, basados en la agenda estratégica definida en la junta de voceros</t>
  </si>
  <si>
    <t>Junta de Voceros
Secretaría General
Comisiones Permanentes</t>
  </si>
  <si>
    <t>Foros con participación de expertos y ciudadanía en general, basados en la agenda estratégica definida en la junta de voceros</t>
  </si>
  <si>
    <t>Número de foros con participación de expertos y ciudadanía en general, basados en la agenda estratégica definida en la junta de voceros</t>
  </si>
  <si>
    <r>
      <t>Dar trámite a los proyectos de acuerdo sobre modificaciones al reglamento interno del Concejo de Bogotá, radicados por los Honorables Concejales.</t>
    </r>
    <r>
      <rPr>
        <b/>
        <sz val="12"/>
        <color rgb="FFFF0000"/>
        <rFont val="Arial"/>
        <family val="2"/>
      </rPr>
      <t/>
    </r>
  </si>
  <si>
    <t>Secretaría General
Comisión Permanente de Gobierno</t>
  </si>
  <si>
    <t xml:space="preserve">Trámite del proyecto de acuerdo, de conformidad con el reglamento interno y el procedimiento </t>
  </si>
  <si>
    <t>Número de proyectos de acuerdo tramitados</t>
  </si>
  <si>
    <t>Proyecto de acuerdo radicado
Grabación del sorteo para designación de ponentes
Actas de sesiones
Disponibles en red interna</t>
  </si>
  <si>
    <t>Diseñar metodologías, espacios, herramientas u otras soluciones para la apertura y la participación</t>
  </si>
  <si>
    <t>Mesa Directiva- Demolab</t>
  </si>
  <si>
    <t>metodologías, espacios, herramientas u otras soluciones, diseñadas y entregadas</t>
  </si>
  <si>
    <t>Número de metodologías, espacios, herramientas u otras soluciones, diseñadas y entregadas</t>
  </si>
  <si>
    <t>Metodologías entregadas a la Mesa Directiva</t>
  </si>
  <si>
    <t xml:space="preserve">Diseñar, implementar y evaluar la estrategia "Concejo a casa" </t>
  </si>
  <si>
    <t>Mesa Directiva -Demolab</t>
  </si>
  <si>
    <t>Informe de aportes ciudadanos entregado a la Mesa Directiva</t>
  </si>
  <si>
    <t>Número de estrategias "Concejo a casa"  diseñañadas, implementadas y evaluadas</t>
  </si>
  <si>
    <t>Publicación de informe en el portal web de  la Corporación</t>
  </si>
  <si>
    <t>Diseñar y desarrollar asamblea ciudadana</t>
  </si>
  <si>
    <t>Asambleas ciudadanas desarrolladas</t>
  </si>
  <si>
    <t>Número de asambleas ciudadanas desarrollas</t>
  </si>
  <si>
    <t>Registros de ejecución y participación en las asambleas (informe de resultados, convocatoria, videos de ejecución, etc)</t>
  </si>
  <si>
    <t>Otorgar las órdenes al mérito y reconocimientos para destacar los aportes de personas naturales y jurídicas  por su contribución al desarrollo de Bogotá.</t>
  </si>
  <si>
    <t>Secretaria General</t>
  </si>
  <si>
    <t xml:space="preserve">Convocatorias 
Resoluciones </t>
  </si>
  <si>
    <t>Número de resoluciones de  otorgamiento</t>
  </si>
  <si>
    <t>Kit de innovación del Concejo actualizado</t>
  </si>
  <si>
    <t>Kit del funcionario y/o el concejal innovador entregado a los concejales y UAN</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</si>
  <si>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</si>
  <si>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</si>
  <si>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</si>
  <si>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 xml:space="preserve">Gestión Presupuestal y Eficiencia del gasto público </t>
  </si>
  <si>
    <t xml:space="preserve">Dirección Financiera </t>
  </si>
  <si>
    <t>Gestión Financiera</t>
  </si>
  <si>
    <t>Participación ciudadana</t>
  </si>
  <si>
    <t xml:space="preserve">Revisar la caracterización de partes interesadas estableciendo las necesidades de los grupos de valor en materia de información y actualizar en caso de ser necesario. </t>
  </si>
  <si>
    <t>Documento actualizado de caracterización de partes interesadas o acta de revisión</t>
  </si>
  <si>
    <t>Número de documentos revisado o actas de revisión de documentos realizados</t>
  </si>
  <si>
    <t>Documento actualizado o acta de revisión</t>
  </si>
  <si>
    <t>Gestionar capacitación o sensibilización dirigida a los servidores del Equipo Técnico que lidera el proceso de planeación e implementación de los ejercicios de participación ciudadana  del Concejo de Bogotá en temáticas de participación ciudadana.</t>
  </si>
  <si>
    <t>Dirección Administrativa - Equipo de  Capacitaciones</t>
  </si>
  <si>
    <t xml:space="preserve">Capacitación o sensibilización del Equipo Técnico realizada </t>
  </si>
  <si>
    <t>Número de capacitaciones o sensibilizaciones realizadas</t>
  </si>
  <si>
    <t>Registro de asistencia de capacitación o sensibilización</t>
  </si>
  <si>
    <t>Identificar y definir  los espacios de participación ciudadana, presenciales y virtuales, que se emplearán en el Concejo de Bogotá y los grupos de interés (incluye instancias legalmente conformadas) que se involucrarán en su desarrollo.</t>
  </si>
  <si>
    <t>Documento con la identificación de los espacios de participación ciudadana elaborado</t>
  </si>
  <si>
    <t>Número de documentos con la identificación de los espacios de participación ciudadana elaborados</t>
  </si>
  <si>
    <t>Documento con la identificación de los espacios de participación ciudadana</t>
  </si>
  <si>
    <t>Elaborar  y divulgar el  cronograma que identifica y define los espacios de participación ciudadana, presenciales y virtuales, que se emplearán y los grupos de interés (incluye instancias legalmente conformadas) que se involucrarán en su desarrollo.</t>
  </si>
  <si>
    <t>Cronograma elaborado</t>
  </si>
  <si>
    <t>Número de cronogramas elaborados</t>
  </si>
  <si>
    <t>Cronograma con los espacios de participación ciudadana, presenciales y virtuales</t>
  </si>
  <si>
    <t>Ejecutar y reportar las actividades del cronograma de participación ciudadana, liderada   por cada dependencia responsable del espacio o instancia de participación establecidas para la vigencias 2021.</t>
  </si>
  <si>
    <t>Todos los Procesos</t>
  </si>
  <si>
    <t>Informe y/o reporte de las actividades desarrolladas según el cronograma de participación</t>
  </si>
  <si>
    <t>Número de informes y/o reportes de las  actividades desarrolladas</t>
  </si>
  <si>
    <t xml:space="preserve">Divulgar  a través de los diferentes canales de comunicación de la Corporación  (redes sociales, página web y otros),  las actividades,  espacios y/o  instancias de participación establecidas en el cronograma para la vigencia 2021 </t>
  </si>
  <si>
    <t>Informe de divulgación de las actividades, espacios y/o instancias de participación</t>
  </si>
  <si>
    <t>Número de informes de divulgación de las actividades, espacios y/o instancias de participación según cronograma</t>
  </si>
  <si>
    <t xml:space="preserve">Informe de divulgación de las actividades de participación </t>
  </si>
  <si>
    <t>Desarrollar los espacios de participación ciudadana para el ejercicio de la planeación anual de 2021.</t>
  </si>
  <si>
    <t>Gestión de Direccionamiento Estratégico</t>
  </si>
  <si>
    <t xml:space="preserve">Registros de participación ciudadana en la planeación institucional </t>
  </si>
  <si>
    <t>Número de espacios de participación ciudadana para la planeación</t>
  </si>
  <si>
    <t xml:space="preserve">Registros de participación ciudadana en la planeación 2021
</t>
  </si>
  <si>
    <t>Analizar la implementación de la estrategia de participación ciudadana y el resultado de los espacios de participación desarrollados, con base en la consolidación de los formatos internos de reporte aportados por las áreas misionales y de apoyo</t>
  </si>
  <si>
    <t>Informe de la estrategia de participación ciudadana elaborado</t>
  </si>
  <si>
    <t>Número de informes de la estrategia de participación ciudadana elaborados</t>
  </si>
  <si>
    <t>Evaluar y verificar la aplicación de los mecanismos de participación ciudadana, que en el desarrollo del mandato constitucional y legal diseñe la Corporación, según el literal I del articulo 12 de la ley 87 de 1993</t>
  </si>
  <si>
    <t>Informe de evaluación de la estrategia de participación ciudadana elaborado</t>
  </si>
  <si>
    <t>Número de informes de evaluación de la estrategia de participación ciudadana elaborados</t>
  </si>
  <si>
    <t>Acta de sesión del Equipo Técnico de Información y Comunicación Pública, Transparencia, Anticorrupción, Servicio a la Ciudadanía, Participación Ciudadana y Rendición de Cuentas, en el que se presenta el informe</t>
  </si>
  <si>
    <t>Actualización de Kit de innovación del Concejo
Apropiación del Kit de innovación del Concejo (2 al año)</t>
  </si>
  <si>
    <t xml:space="preserve">Realizar jornadas de capacitación, socialización y/o sensibilización en Gestión del conocimiento y la innovación, en el marco del Plan Institucional de Capacitación. </t>
  </si>
  <si>
    <t>Mantener actualizada la información relativa a la creación, modificaciones, organización o distribución de la planta de personal de la Corporación y las diferentes situaciones administrativas,  accesible a los funcionarios.</t>
  </si>
  <si>
    <r>
      <t>Mínimo 3 Proyectos de Acuerdo</t>
    </r>
    <r>
      <rPr>
        <sz val="12"/>
        <color rgb="FFFF0000"/>
        <rFont val="Arial"/>
        <family val="2"/>
      </rPr>
      <t xml:space="preserve"> </t>
    </r>
    <r>
      <rPr>
        <sz val="12"/>
        <rFont val="Arial"/>
        <family val="2"/>
      </rPr>
      <t>priorizados por la junta de voceros, debatidos, originados en temas priorizados por la ciudadanía y las partes interesadas en la agenda estratégica</t>
    </r>
  </si>
  <si>
    <t>Gobierno Digital</t>
  </si>
  <si>
    <t>Seguridad Digital</t>
  </si>
  <si>
    <t>Seguimiento y Evaluación del Desempeño Institucional</t>
  </si>
  <si>
    <t>Plan Anual de Vacantes</t>
  </si>
  <si>
    <t xml:space="preserve">Plan institucional de capacitación </t>
  </si>
  <si>
    <t>Plan de Gestión de integridad</t>
  </si>
  <si>
    <t>Plan Anual de Adquisiciones</t>
  </si>
  <si>
    <t>Plan de Incentivos Institucionales</t>
  </si>
  <si>
    <t>Plan Estratégico de Seguridad Vial</t>
  </si>
  <si>
    <t>Mantener actualizada la información mínima obligatoria del botón de transparencia de la página web del Concejo de Bogotá D.C., en cumplimiento de lo dispuesto en la Ley 1712 de 2014 y el Decreto 103 de 2015, en lo  de su competencia</t>
  </si>
  <si>
    <t>Responsables de la información que se publica en el Botón de Transparencia: Todas las dependencias, en lo de su competencia.
Responsable de publicar en la página Web: OAC
Responsable de coordinar el diligenciamiento del aplicativo o herramienta de medición del ITA: OAP</t>
  </si>
  <si>
    <t>&gt; 90</t>
  </si>
  <si>
    <t>Documentos e información publicados en el botón de transparencia de la pagina Web</t>
  </si>
  <si>
    <t>Informe de medición del ITA</t>
  </si>
  <si>
    <t>Ajustar  la información del  componente de visibilidad, y  realizar la elaboración de la documentación y desarrollar las actividades establecidas en los componentes de institucionalidad y control y sanción conforme a lo establecido en el  ITB, en lo de su competencia.</t>
  </si>
  <si>
    <t>Responsables de la información, documento y actividades solicitados por ITB: Todas las dependencias, en lo de su competencia.</t>
  </si>
  <si>
    <t>Riesgo moderado en la medición de ITB</t>
  </si>
  <si>
    <t>Número de mediciones del Índice de Transparencia por Bogotá en las que se obtiene nivel de riesgo moderado</t>
  </si>
  <si>
    <t xml:space="preserve">Informe de medición del ITB </t>
  </si>
  <si>
    <t>Asesorar a los equipos de los procesos en la incorporación de controles en los procedimientos que se actualicen</t>
  </si>
  <si>
    <t>Procedimientos presentados al CIGD con controles incorporados</t>
  </si>
  <si>
    <t>(Procedimientos que incorporan controles / procedimientos que son presentados para aprobación en el Comité Institucional de Gestión y Desempeño) *100</t>
  </si>
  <si>
    <t>Procedimientos aprobados en sesión del Comité Institucional de Gestión y Desempeño</t>
  </si>
  <si>
    <t>Plan Estratégico de Tecnologías de la Información y Comunicación</t>
  </si>
  <si>
    <t>Sistemas y Seguridad de la Información</t>
  </si>
  <si>
    <t>Numero de solicitudes realizadas</t>
  </si>
  <si>
    <t>Revisar el cumplimiento de las políticas y procedimientos  de seguridad de la información en la Corporación</t>
  </si>
  <si>
    <t>Informe de revisión de cumplimiento de las políticas</t>
  </si>
  <si>
    <t>Número de Revisiones realizadas</t>
  </si>
  <si>
    <t>Informe de  cumplimiento de las políticas y procedimientos de seguridad de la información presentado al Equipo Técnico de Seguridad de la Información</t>
  </si>
  <si>
    <t>Efectuar seguimiento al cumplimiento de los planes de mejora y acciones correctivas de las auditorias realizadas al proceso SSI</t>
  </si>
  <si>
    <t>Consolidado de seguimiento al cumplimiento de los planes de mejora y acciones correctivas de las auditorias realizadas al Proceso SSI</t>
  </si>
  <si>
    <t>Número de Seguimientos realizados</t>
  </si>
  <si>
    <t>Consolidado de seguimiento al cumplimiento de los planes de mejora y acciones correctivas de las auditorias realizadas al SGSI, presentado al Equipo Técnico de Seguridad de la Información</t>
  </si>
  <si>
    <t>Efectuar monitoreo a la gestión de riesgos de seguridad de la información de la Corporación</t>
  </si>
  <si>
    <t>Consolidado  de  monitoreos a la gestión de riesgos de seguridad de la información por proceso</t>
  </si>
  <si>
    <t>Número de monitoreos realizados</t>
  </si>
  <si>
    <t>Fortalecer el conocimiento en temas de seguridad de la información</t>
  </si>
  <si>
    <t>Sensibilizaciones a los servidores públicos de la Corporación en temas de seguridad de la información</t>
  </si>
  <si>
    <t>Número de Sensibilizaciones realizadas</t>
  </si>
  <si>
    <t>Planillas de asistencia, grabaciones de las sensibilizaciones o actas de reunión.</t>
  </si>
  <si>
    <t>Realizar un análisis de vulnerabilidades en seguridad de la información</t>
  </si>
  <si>
    <t>Reporte de vulnerabilidades en seguridad de la información</t>
  </si>
  <si>
    <t>Número de análisis de vulnerabilidades realizados</t>
  </si>
  <si>
    <t>Establecer los parámetros para la visualización de información en la sede electrónica</t>
  </si>
  <si>
    <t>Dirección Administrativa
Oficina Asesora de Comunicaciones</t>
  </si>
  <si>
    <t>Guía de visualización</t>
  </si>
  <si>
    <t>Número de guías realizadas</t>
  </si>
  <si>
    <t>Protocolo IPv6 Implementado en la Corporación</t>
  </si>
  <si>
    <t>Número de Protocolos implementados</t>
  </si>
  <si>
    <t>Informe final de implementación</t>
  </si>
  <si>
    <t>Establecer la infraestructura critica de tecnología</t>
  </si>
  <si>
    <t>Informe con la infraestructura critica de la Corporación</t>
  </si>
  <si>
    <t>Número de informes realizados</t>
  </si>
  <si>
    <t>Documento con la identificación de la infraestructura critica de la Corporación</t>
  </si>
  <si>
    <t>Plan de Seguridad y Privacidad de la Información</t>
  </si>
  <si>
    <t>Plan de Tratamiento de Riesgos de Seguridad y Privacidad de la Información</t>
  </si>
  <si>
    <t xml:space="preserve">Capacitar a los servidores de atención al ciudadano en cultura de servicio al ciudadano y en el fortalecimiento de competencias para el desarrollo de la labor de servicio, correspondiente al componente 4 del PAAC: Mecanismos para mejorar la atención al ciudadano </t>
  </si>
  <si>
    <t xml:space="preserve">Informe de seguimiento y evaluación del PAAC por parte de la Oficina de Control Interno </t>
  </si>
  <si>
    <t>Sumatoria del porcentaje de ejecución de los componentes del PAAC, de acuerdo a evaluación de la OCI / Número de componentes del PAAC de la Corporación</t>
  </si>
  <si>
    <t xml:space="preserve">Componentes del PAAC 2021 de la Corporación, ejecutados </t>
  </si>
  <si>
    <t>Alcanzar un cumplimiento promedio superior al 90% en la ejecución de los componentes del Plan Anticorrupción y de Atención al ciudadano -PAAC- de la Corporación, para el 2021</t>
  </si>
  <si>
    <t>Biblioteca Jurídica Virtual en operación, para el seguimiento de los acuerdos y de los proyectos de acuerdo</t>
  </si>
  <si>
    <t xml:space="preserve">Fortalecimiento institucional y simplificación de procesos </t>
  </si>
  <si>
    <t xml:space="preserve">Secretaría General </t>
  </si>
  <si>
    <t>(Número de actividades ejecutadas / Número de actividades programadas) * 100</t>
  </si>
  <si>
    <t>Registros disponibles en la dependencia responsable</t>
  </si>
  <si>
    <t>Desarrollar el 100% de las actividades previstas para la vigencia, para avanzar en la puesta en operación de la Biblioteca Jurídica Virtual, que permita hacer seguimiento a los acuerdos y proyectos de acuerdo</t>
  </si>
  <si>
    <t>Anales y Relatoría</t>
  </si>
  <si>
    <t>Mesa Directiva 
Junta de Voceros 
Secretaría General</t>
  </si>
  <si>
    <t>Evaluación de Resultados</t>
  </si>
  <si>
    <t>Desarrollar el 100% de las actividades previstas para la vigencia, para coordinar la agenda de trabajo conjunto con los Concejos de la región</t>
  </si>
  <si>
    <t>Desarrollar el 100% de las actividades previstas para la vigencia, para realizar encuentros temáticos con los Concejos de la región</t>
  </si>
  <si>
    <t>Desarrollar el 100% de las actividades previstas para la vigencia, para consolidar el Semillero de innovación del Concejo de Bogotá</t>
  </si>
  <si>
    <t>Diagnóstico de los retos, necesidades y oportunidades de mejora para una participación efectiva de la ciudadanía en la Corporación, con los avances programados para la vigencia</t>
  </si>
  <si>
    <t>Desarrollar el 100% de las actividades previstas para la vigencia, para diagnosticar los retos, las necesidades y oportunidades de mejora para una participación efectiva de la ciudadanía en la Corporación</t>
  </si>
  <si>
    <t>Semillero de innovación con los avances programados para la vigencia</t>
  </si>
  <si>
    <t xml:space="preserve">Sistema de medición de la gestión del Concejo y de los Concejales de Bogotá, con los avances programados para la vigencia </t>
  </si>
  <si>
    <t>Agenda de trabajo conjunto con los Concejos de la región, con los avances programados para la vigencia</t>
  </si>
  <si>
    <t xml:space="preserve">Biblioteca Jurídica Virtual, con los avances programados para la vigencia </t>
  </si>
  <si>
    <t>Encuentros temáticos con los concejos de la región realizados, conforme a lo programado para la vigencia</t>
  </si>
  <si>
    <t xml:space="preserve">Talento Humano
Gestión de Recursos Fisicos </t>
  </si>
  <si>
    <t>Revisión: Dirección Jurídica - Atención al Ciudadano, Secretaria General, Comisiones permanentes, Dirección administrativa, Dirección Financiera, Oficina Asesora de Comunicaciones y Oficina Asesora de Planeación
Reporte: Líder del Equipo</t>
  </si>
  <si>
    <t>Identificar: Mesa Directiva (Demolab),Dirección Jurídica - Atención al Ciudadano, Secretaria General, Comisiones permanentes, Dirección administrativa, Dirección Financiera, Oficina Asesora de Comunicaciones y Oficina Asesora de Planeación
Reporte: Líder del Equipo</t>
  </si>
  <si>
    <t>Ejecución y reportes: Dependencias responsables de las actividad de participación (Ver cronograma)
Consolidación:  Oficina Asesora de Planeación
Reporte: Líder del Equipo</t>
  </si>
  <si>
    <t>Solicitudes de la publicación y reporte: Dependencias responsables de las actividad de participación (Ver cronograma).
 Divulgación: Oficina Asesora de Comunicaciones.
Consolidación:  Oficina Asesora de Planeación
Reporte: Líder del Equipo</t>
  </si>
  <si>
    <t>Gestión Documental</t>
  </si>
  <si>
    <t>Estrategia de comunicación interna diseñada y con su primera fase implementada
Segudo Trimestre: Diseño
Cuatro Trimestre: Inicio de implementación</t>
  </si>
  <si>
    <t>Solicitud de asignación de recursos, términos de referencia, solicitud de contratación, de la empresa que realizará la "Medición  de la imagen y reconocimiento del Concejo de Bogotá"</t>
  </si>
  <si>
    <t>Número de solicitud de recursos, términos de refrencia y solicitud de contaratación elaborados</t>
  </si>
  <si>
    <t xml:space="preserve">Solicitud de asignación de recursos, términos de referencia, solicitud de contratación, de la empresa que realizará el rediseño de la Página web, con sus respectivos manuales </t>
  </si>
  <si>
    <t>Términos de referencia y trámites administrativos realizados, 
Informe de gestión</t>
  </si>
  <si>
    <t xml:space="preserve">Solicitud de asignación de recursos, términos de referencia, solicitud de contratación, de la empresa que realizará el rediseño de la intranetb, con sus respectivos manuales </t>
  </si>
  <si>
    <t>Realizar las actividades preparatorias para las Audiencia públicas de Rendición de Cuentas semestrales del Concejo de Bogotá, en el contexto del Plan de Acción de Rendición de Cuentas</t>
  </si>
  <si>
    <t>Realizar la solicitud de asignación de recursos y definir los términos de referencia, solicitud de contratación (y demas procesos administrativos) para contratar una empresa para que el Concejo de Bogotá cuente  con una Página web rediseñada y con manual de administración y uso</t>
  </si>
  <si>
    <t>Realizar la solicitud de asignación de recursos y definir los términos de referencia, solicitud de contratación (y demas procesos administrativos)  para contratar la empresa que realizará la "Medición de la imagen y reconocimiento del Concejo de Bogotá"</t>
  </si>
  <si>
    <t>Realizar la solicitud de asignación de recursos y definir los términos de referencia, solicitud de efinir los términos de referencia, solicitud de contratación (y demas procesos administrativos) para contratar una empresa para que el Concejo de Bogotá cuente  con una Página intranet rediseñada y con manual de administración y uso</t>
  </si>
  <si>
    <t>Coordina:
Oficina Asesora de Comunicaciones
Acompañamiento y asesoría:
-Demolab
- Oficina Asesora de Planeación</t>
  </si>
  <si>
    <t>(Nro. Actualizaciones ejecutadas/ Nro Actualizaciones programadas) * 100</t>
  </si>
  <si>
    <t>Consolidar una herramienta digital con la información de la planta de personal y sus situaciones administrativas, que permita generar reportes y conocer el estado en tiempo real.</t>
  </si>
  <si>
    <t>Dirección Administrativa - Equipo Técnico de Talento Humano</t>
  </si>
  <si>
    <t>(Nro de jornadas de inducción realizadas / Nro de jornadas de inducción programadas)*100</t>
  </si>
  <si>
    <t>Listas de asistencia de las jornadas de inducción</t>
  </si>
  <si>
    <t>Jornadas de inducción realizadas</t>
  </si>
  <si>
    <t>Jornadas de reinducción realizadas</t>
  </si>
  <si>
    <t>(Nro de jornadas de reinducción realizadas / Nro de jornadas de reinducción programadas)*100</t>
  </si>
  <si>
    <t>Listas de asistencia de las jornadas de reinducción</t>
  </si>
  <si>
    <t>Diseñar y levantar línea base de los indicadores para medir los movimientos de personal (rotación, movilidad, ausentismo)</t>
  </si>
  <si>
    <t>Dirección Administrativa - Equipo de Carrera Administrativa y Equipo de SGSST</t>
  </si>
  <si>
    <t>Indicadores implementados para medir los movimientos de personal (rotación, movilidad y ausentismos)</t>
  </si>
  <si>
    <t xml:space="preserve">Resultado de los indicadores aplicados, presentado al Equipo Técnico de Talento Humano </t>
  </si>
  <si>
    <t>(Nro. Actividades ejecutadas/ Nro. Actividades programadas) * 100</t>
  </si>
  <si>
    <t>Ejecutar el Plan Institucional de Gestión de Integridad de la Corporación para la vigencia</t>
  </si>
  <si>
    <t>Actividades de gestión de integridad ejecutadas</t>
  </si>
  <si>
    <t>Informe de ejecución del Plan Institucional de Gestión de Integridad presentado ante el Equipo Técnico de Talento Humano</t>
  </si>
  <si>
    <t>('Nro. de capacitaciones ejecutadas del PIC / Nro. de capacitaciones programadas en el PIC para la vigencia)* 100</t>
  </si>
  <si>
    <t>Capacitaciones programadas  y realizadas</t>
  </si>
  <si>
    <t>Incrementar en un 3% el nivel de satisfacción de los servidores públicos de la Corporación con las actividades de inducción,  entrenamiento y capacitación en las que participa.</t>
  </si>
  <si>
    <t>Incremento del 3%</t>
  </si>
  <si>
    <t>('Nro. Evaluacioes satisfactorias /Nro de evaluaciones realizadas)*100</t>
  </si>
  <si>
    <t xml:space="preserve">Realizar un piloto de la Metodología para evaluar la aplicación de lo aprendido por parte de los servidores que asisten a las capacitaciones durante la vigencia </t>
  </si>
  <si>
    <t>Informe de los resultados obtenidos en la prueba piloto presentado al Equipo técnico de Talento Humano</t>
  </si>
  <si>
    <t>('Nro. De actividades ejecutadas /Nro de actividades programadas en el plan)*100</t>
  </si>
  <si>
    <t>Diagnóstico de necesidades de bienestar laboral presentado</t>
  </si>
  <si>
    <t>Acta de la sesión del Equipo T. Taleno Humano donde se presento los resultados  del Diagnóstico de necesidades  bienestar laboral</t>
  </si>
  <si>
    <t>Publicación del plan en el portal web de la Corporación</t>
  </si>
  <si>
    <t>Registros de inscripción a las actividades de Bienestar</t>
  </si>
  <si>
    <t>Implementar acciones que permitan la consecución de un clima organizacional favorable (talleres de clima laboral) para el logro de los objetivos institucionales y que contribuyan a mejorar la calidad de vida laboral de los servidores.</t>
  </si>
  <si>
    <t>Talleres de clima organizacional realizados</t>
  </si>
  <si>
    <t>Nro. de Talleres de clima organizacional realizados</t>
  </si>
  <si>
    <t>Encuestas de satisfacción de los talleres de clima realizados</t>
  </si>
  <si>
    <t>Aplicar autoevaluación del SGSST con base en los estándares establecidos por la  Resolución 312 de  2019</t>
  </si>
  <si>
    <t>(Nro. Actividades realizadas/Nro. Programadas) * 100</t>
  </si>
  <si>
    <t>Registros, asistencias, memorandos, correos electrónicos
Informe de avance en la ejecución del plan de trabajo del SGSST, presentado al COPASST</t>
  </si>
  <si>
    <t>Vincular funcionarios adscritos las Unidades de Apoyo Normativo al modelo de teletrabajo en la Entidad.</t>
  </si>
  <si>
    <t>15 funcionarios vinculados al modelo de teletrabajo</t>
  </si>
  <si>
    <t>Mesa Directiva - Demolab
Equipo Técnico de Gestión del Conocimiento y la innovación</t>
  </si>
  <si>
    <t>Dirección Administrativa 
(Talento Humano, Capacitación/Mantenimiento/Movilidad/ y Seguridad y Salud en el Trabajo y Gestión Ambiental)</t>
  </si>
  <si>
    <t xml:space="preserve">Formular y radicar ante Secretaría Distrital de Movilidad el Plan Integral de Movilidad Sostenible del Concejo de Bogotá D.C.  </t>
  </si>
  <si>
    <t>Plan Integral de Movilidad Sostenible formulado y radicado ante Secretaría Distrital de Movilidad</t>
  </si>
  <si>
    <t>Numero de planes formulados y radicados</t>
  </si>
  <si>
    <t>Acta del CIGD de presentacion del Plan Integral de Movilidad Sostenible
Radicación del Plan Integral de Movilidad Sostenible ante Secretaría Distrital de Movilidad</t>
  </si>
  <si>
    <t>Listado de bienes y servicios,  solicitudes de contratación con claúsulas ambientales incorporadas, guia para definir requisitos ambientales en los proceos de adquisición de bienes y servicios</t>
  </si>
  <si>
    <t>3 Líneas de contratación solicitadas</t>
  </si>
  <si>
    <t xml:space="preserve">Radicaciones de las solicitudes ante la Dirección Financiera </t>
  </si>
  <si>
    <t>Dirección Administrativa - Seguridad y Salud en el Trabajo</t>
  </si>
  <si>
    <t xml:space="preserve">Radicación de asignación de recursos </t>
  </si>
  <si>
    <t>Radicar solicitud para la creación de la línea de contratación para la adquisición del congelador para la Sala Amiga de la Familia Lactante de la Corporación, en cumplimiento de los compromisos adquiridos con la Secretaría Distrital de Salud / Ministerio de Salud para el mantenimiento de la certificación de la Sala</t>
  </si>
  <si>
    <t>Solicitud de creación de la línea de contratación radicada ante la Dirección Financiera</t>
  </si>
  <si>
    <t xml:space="preserve">Número de solicitudes de creación de recursos radicada </t>
  </si>
  <si>
    <t xml:space="preserve">Solicitar la creación de las líneas de contratación para:
- Actualización de sistemas de alarmas en la sede principal del Concejo de Bogotá
- Diagnosticar el estado actual de la ventanería y placas de la fachada del edificio del Concejo de Bogotá
- Realizar el mantenimiento al sistema contraincendios del parqueadero. </t>
  </si>
  <si>
    <t xml:space="preserve">Gestionar la solicitud de contratación para:
- Actualización de sistemas de alarmas en la sede principal del Concejo de Bogotá
- Diagnosticar el estado actual de la ventanería y placas de la fachada del edificio del Concejo de Bogotá
- Realizar el mantenimiento al sistema contraincendios del parqueadero. </t>
  </si>
  <si>
    <t>Evidencias incorporadas al informe de actividades del contratista</t>
  </si>
  <si>
    <t>GDE-FO-003 Reporte interno de las actividades de participacion ciudadanada</t>
  </si>
  <si>
    <t>Defensor al Ciudadano</t>
  </si>
  <si>
    <t>Realizar las actividades requeridas para la solicitud de los procesos de contratación (Togaf, COBIT, ITIL)</t>
  </si>
  <si>
    <t>Fichas técnicas y solicitudes de contratación (Togaf, COBIT, ITIL)</t>
  </si>
  <si>
    <t>Radicación de solicitudes de contratación ante la Secretaría Distrital de Hacienda (Togaf, COBIT, ITIL)</t>
  </si>
  <si>
    <t>Documento tipo informe con las vulnerabilidades de seguridad de la información evidenciadas, presentado al Equipo Técnico de Seguridad de la Información</t>
  </si>
  <si>
    <t>Documento guía para la visualización de información en la sede electrónica, presentado al Equipo Técnico de Seguridad de la Información</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</si>
  <si>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</si>
  <si>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</si>
  <si>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</si>
  <si>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Finalizar la implementación del protocolo IPV6 en el Concejo de Bogotá</t>
  </si>
  <si>
    <t>Actas de reuniones 
Agendas semestrales disponibles en red interna</t>
  </si>
  <si>
    <t>Sesiones para el seguimiento de la emergencia sanitaria y la recuperación económica post pandemia</t>
  </si>
  <si>
    <t>(Número de sesiones realizadas/Número de sesiones programadas)*100</t>
  </si>
  <si>
    <t xml:space="preserve">Lista de las organizaciones civiles que se puedan acercar a la Corporaciòn </t>
  </si>
  <si>
    <t>Número de listados de las organizaciones civiles que se pueda acercar a la Corporación</t>
  </si>
  <si>
    <t>Diseñar e implementar un sistema de relatoría actualizado y un modelo de gestión de contenidos e información, con base en el diagnóstico realizado en la vigencia 2020</t>
  </si>
  <si>
    <t>Sistema de relatoría y  modelo de gestión de contenidos e información, actualizados</t>
  </si>
  <si>
    <t>Solicitudes de contratación del equipo 
Solicitud para la adquisición del software</t>
  </si>
  <si>
    <t>(Número de actividades ejecutadas / Número de actividades programadas)*100</t>
  </si>
  <si>
    <t>Elaboración: Mesa Directiva (Demolab)
Dirección Jurídica - Atención al Ciudadano, Secretaria General, Comisiones permanentes, Dirección administrativa, Dirección Financiera.
Reporte: Líder del Equipo
Consolidación:  Oficina Asesora de Planeación
Divulgar: Oficina Asesora de Comunicaciones
Reporte: Líder del Equipo</t>
  </si>
  <si>
    <t>Atención al Ciudadano
Procesos misionales</t>
  </si>
  <si>
    <t>Programa de Gestión Documental</t>
  </si>
  <si>
    <t>Elaborar el Diagnóstico integral de archivo</t>
  </si>
  <si>
    <t>Secretaría General / Gestión Documental</t>
  </si>
  <si>
    <t>Diagnóstico Integral de Archivo</t>
  </si>
  <si>
    <t>Documento elaborado,   revisado y aprobado por el CIGD</t>
  </si>
  <si>
    <t>Documento Diagnóstico Integral de Archivo aprobado por el CIGD</t>
  </si>
  <si>
    <t>Elaboración y/o actualización de instrumentos archivisticos (PINAR, PGD, Plan de Conservación y Plan de Preservación que estan contenidos en el SIC según lo establecido en el Acuerdo 06 del 2014 AGN)</t>
  </si>
  <si>
    <t>Instrumentos archivisticos aprobados por el CIGD y/o convalidados por el Consejo Distrital de Archivo</t>
  </si>
  <si>
    <t>Número de instrumentos elaborados sobre instrumentos programados</t>
  </si>
  <si>
    <t xml:space="preserve">Efectuar las actividades de gestión de archivo (eliminación, transferencias), capacitaciones  y actualización de base de datos bibliográfica  </t>
  </si>
  <si>
    <t>Actividades de gestión de archivo programadas sobre actividades ejecutadas</t>
  </si>
  <si>
    <t>(Número de dependencias con revisión de las TRD para eliminación de documentos / dependencias de la Corporación)* 100</t>
  </si>
  <si>
    <t>Base de datos actualizada, actas de transferencias y de eliminación asi como el registro de capacitacines</t>
  </si>
  <si>
    <t>Cuadro de seguimiento de consumo de  agua, orden de servicio de  lavado de tanques de agua potable, Piezas divulgativas,  revisiones hidrosanitarias,  inventario, registros asistencia  y/o convocatoria de capacitación.</t>
  </si>
  <si>
    <t>Cuadro de seguimiento de consumo de  energía, piezas divulgativas,  inventario, registros asistencia y/o convocatoria de capacitación.</t>
  </si>
  <si>
    <t xml:space="preserve">Registro mensual de biciusuarios,  orden de servicio de mantenimiento de cobertura vegetal, fumigación, pieza divulgativa, registro fotográfico,  registros de asistencia  y/o convocatoria de capacitación, informe de huella de Carbono, Matriz de aspectos e impactos, </t>
  </si>
  <si>
    <t>Registro de asistencia  y/o convocatoria de capacitación, Bitácoras,  piezas divulgativas, lista de verificación del transportador,  calculo de medía movil, registro como generador de residuos peligrosos,   plan de gestión integral de residuos peligrosos,  registro fotográfico, verificación de etiquetado, reporte de cargue de la información al IDEAM</t>
  </si>
  <si>
    <t>Estructurar una propuesta definitiva para la  modificación del modelo organizacional del Concejo de Bogotá, D.C., con base en el diagnóstico y estudio técnico correspondiente y adelantar los tramites correspondientes para determinar su viabilidad.</t>
  </si>
  <si>
    <t>Dirección Financiera,
Dirección Administrativa -
Talento Humano
Oficina Asesora de Planeación
Mesa Directiva</t>
  </si>
  <si>
    <t>Propuesta definitiva para la  modificación  del modelo organizacional del Concejo de Bogotá.</t>
  </si>
  <si>
    <t>Estudio técnico consolidado con los soportes estructurales, administrativos y presupuestales requeridos para su presentación de propuesta a la plenaria de la Corporación.</t>
  </si>
  <si>
    <t>Implementar un esquema de programación y seguimiento al proceso de adquisición de bienes y servicios de manera articulada entre la  Secretaria Distrital de Hacienda y el Concejo de Bogotá D.C.</t>
  </si>
  <si>
    <t>Adoptar un instrumento de planeación financiera que permita articular las metas de los planes, programas y proyectos de la Corporación con los esquemas de financiación requeridos para su implementación.</t>
  </si>
  <si>
    <t>Implementar un esquema de operación para la gerencia de los proyectos de inversión de los cuales es reponsable el Concejo de Bogotá D.C., para el cumplimiento de las metas establecidas en el horizonte de los instrumentos de planeación.</t>
  </si>
  <si>
    <t>Dirección Financiera
Oficina Asesora de Planeación</t>
  </si>
  <si>
    <t>Realizar el proceso de depuración contable de la cartera clasificada por edades en relación con el concepto de  incapacidades, que permita generar la razonabilidad en los estados financieros de la entidad.</t>
  </si>
  <si>
    <t>Estructurar y definir los requerimientos para consolidar una propuesta de actualización o implementación de un sistema de información que soporte el proceso de nómina, de conformidad con los lineamientos en materia de tecnología y seguridad de la información.</t>
  </si>
  <si>
    <t>Dirección Financiera
Dirección Administrativa - Sistemas</t>
  </si>
  <si>
    <t>Organizar el archivo de gestión, relacionado con las historias laborales, nómina y autoliquidaciones, de acuerdo con los lineamientos en materia de Gestión Documental, que permitan identificar los activos de información y garantizar su seguridad.</t>
  </si>
  <si>
    <t>Efectuar el seguimiento y control a las actividades definidas en la etapa 2 y los preliminares de la etapa 3 del proceso de construcción y dotación de la nueva sede de la Corporación, en el marco del ejercicio de supervisión que debe adelantar la Corporación de conformidad con el convenio suscrito con la Agencia Inmobiliaria Virgilio Barco</t>
  </si>
  <si>
    <t>Actas de sesión de comite de seguimiento del convenio.</t>
  </si>
  <si>
    <t>Sesiones de seguimiento realizadas</t>
  </si>
  <si>
    <t>Número de sesiones de seguimiento realizadas</t>
  </si>
  <si>
    <t xml:space="preserve">Actas de sesiones de seguimiento a los acuerdos </t>
  </si>
  <si>
    <t>11</t>
  </si>
  <si>
    <t>Desarrollar el 100% de las actividades previstas para la vigencia, para avanzar en el diseño y adopción del sistema de medición de la gestión del Concejo y de los Honorables Concejales de Bogota</t>
  </si>
  <si>
    <t>Proyectos de inversión</t>
  </si>
  <si>
    <t>Ver en el siguiente link http://concejodebogota.gov.co/programas-y-proyectos/cbogota/2019-03-22/111405.php</t>
  </si>
  <si>
    <t>Plan de adquisiciones (Planes generales de compras)</t>
  </si>
  <si>
    <t>Ver en el siguiente link http://concejodebogota.gov.co/8-4-plan-anual-de-adquisiciones/cbogota/2017-11-23/080517.php</t>
  </si>
  <si>
    <t>Distribución presupuestal de proyectos de inversión</t>
  </si>
  <si>
    <t xml:space="preserve">
Presupuesto</t>
  </si>
  <si>
    <t>Ver en el siguiente link http://concejodebogota.gov.co/5-1-presupuesto-general/cbogota/2020-03-10/095937.php</t>
  </si>
  <si>
    <t>Actas de sesión del Comité Institucional de Gestión y Desempeño, del 25 y 28 de enero de 2021</t>
  </si>
  <si>
    <t>28 de enero de 2021</t>
  </si>
  <si>
    <t>Número de kits actualizados</t>
  </si>
  <si>
    <t>Código: GDE-FO-001
Versión: 4
Vigencia : 11-Dic-2020</t>
  </si>
  <si>
    <t>19 de marzo de 2021</t>
  </si>
  <si>
    <t>Realizar inscripción al programa de Gestión Ambiental Empresarial de la Secretaría de Ambiente.</t>
  </si>
  <si>
    <t>Inscripción en el programa de Gestión Ambiental Empresarial de la estrategía  Acercar  de SDA</t>
  </si>
  <si>
    <t>Número de radicados de inscripción realizados</t>
  </si>
  <si>
    <t>Radicado de la inscripción en el programa de Gestión Ambiental Empresarial  de la estrategía Acercar de la Secretaría Distrital de Ambiente</t>
  </si>
  <si>
    <t>Propuesta de modificación del modelo organizacional consolidada.</t>
  </si>
  <si>
    <t xml:space="preserve">Documento técnico adoptado en el cual se establezca el esquema de programación y seguimiento  al proceso de adquisición de bienes y servicios.
</t>
  </si>
  <si>
    <t>Esquema de programación y seguimiento  al proceso de adquisición de bienes y servicios implementado.</t>
  </si>
  <si>
    <t xml:space="preserve">Documento técnico adoptado, en el marco del esquema de Seguimiento de Contratación  de Bienes y Servicios que adelanta la Secretaria Distrital de Hacienda para el  Concejo de Bogotá D.C </t>
  </si>
  <si>
    <t>Instrumento de planeación financiera estructurado</t>
  </si>
  <si>
    <t>Instrumento de planeación financiera estructurado.</t>
  </si>
  <si>
    <t>Estructurar un instrumento de planeación financiera que permita articular las metas de los planes, programas y proyectos de la Corporación con los esquemas de financiación requeridos en el cual se tengan en cuenta los siguientes aspectos, entre otros: 
1. Plan plurianual de inversiones. 
2. Recursos asignados a cada vigencia. 
3. Plan Anual de Adquisiciones.
4. Proyectos de inversión. 
5. Proyección de necesidades y metas de los proyectos estratégicos para cada vigencia.</t>
  </si>
  <si>
    <t>Esquema de gerencia de proyectos adoptado</t>
  </si>
  <si>
    <t>Esquema de gerencia de proyectos adoptado.</t>
  </si>
  <si>
    <t>Documento técnico en el cual se establezcan los instrumentos definidos para la gerencia de los proyectos de inversión.</t>
  </si>
  <si>
    <t>Depuración contable de la cartera clasificada por edades en relación con el concepto de incapacidades</t>
  </si>
  <si>
    <t>(Valor total de incapacidades gestionadas) /(Valor total de incapacidades clasificadas por edades) *100%</t>
  </si>
  <si>
    <t>Informe depuración contable de la cartera clasificada por edades en relación con el concepto de incapacidades.</t>
  </si>
  <si>
    <t>Documento con los requerimientos técnicos, administrativos y operativos, como insumo para la actualización o implementación de un sistema de información que soporte el proceso de nomina.</t>
  </si>
  <si>
    <t>Número de documentos de requerimientos técnicos, administrativos y operativos.</t>
  </si>
  <si>
    <t>Documento técnico que contenga los siguientes elementos:
1. Diagnóstico del sistema de información.
2. Requerimientos técnicos, administrativos y operativos .
3. Ventajas y deficiencias del sistema actual.</t>
  </si>
  <si>
    <t>Desarrollar 5 fases para organizar técnicamente, de acuerdo con el principio de procedencia y de orden original, el archivo de gestión relacionado con las historias laborales, nómina y autoliquidaciones.</t>
  </si>
  <si>
    <t>(Número de fases desarrolladas/ Número de fases programadas)*100</t>
  </si>
  <si>
    <t>Informes mensuales de avance de actividades programadas de conformidad con las fases establecidas para el proyecto; propuesta técnica de organización del archivo; diagnóstico; FUID, entre otros.</t>
  </si>
  <si>
    <t>Actas de sesión del Comité Institucional de Gestión y Desempeño, del 19 de marzo de 2021.
Componentes ajustados:
- Actividad 115: Actividad, producto, meta, indicador, programación.
- Actividad 57: Indicador
- Actividada 60: producto, indicador, programación, método de verificación
- Actividad 61: Producto, indicador y método de verificación
- Actividad 62: producto, indicador, método de verificación
- Actividad 63: Producto, indicador, meta, Unidad de medida, programación y método de verificación
Actividad 64: Producto, indicador, meta,  programación, método de verificación
- Actividad 65: Producto, indicador, meta,  programación, método de verificación
- Actividad 135: Producto, indicador</t>
  </si>
  <si>
    <t>Seguimiento al convenio</t>
  </si>
  <si>
    <t>Actas de sesión de comité</t>
  </si>
  <si>
    <t>29 de junio de 2021</t>
  </si>
  <si>
    <t>Actividad eliminada. Versión 3 del plan de Acción 
"Realizar jornadas del Programa de Escuela al Concejo"</t>
  </si>
  <si>
    <t>Actividad eliminada. Versión 3 del plan de Acción 
'Establecer la estructura del Modelo de requisitos para la gestión de documentos electrónicos y  los requisitos técnicos y funcionales para la implementación de una herramienta de gestión documental con base en el Diagnóstico Integral de Archivo</t>
  </si>
  <si>
    <t xml:space="preserve">Acta de sesión del Comité Institucional de Gestión y Desempeño, del 29 de junio de 2021.
Componentes ajustados:
- Actividad 11: Se elimina
- Actividad 68: Se modifica programación
- Actividad 70: Se modifica programación
- Actividad 109: Se modifica programación
- Actividad 121: Se modifica meta y programación
- Actividad 122: Se modifica meta y programación
- Actividad 123: Se modifica meta y programación
- Actividad 124: Se elimina </t>
  </si>
  <si>
    <t>SEGUIMIENTO TRIMESTRE I</t>
  </si>
  <si>
    <t>Meta Trimestre</t>
  </si>
  <si>
    <t>Avance</t>
  </si>
  <si>
    <t>Descripción / Análisis del Avance</t>
  </si>
  <si>
    <t>Medio de Verificación entregables</t>
  </si>
  <si>
    <t>Cálculo del avance</t>
  </si>
  <si>
    <t>Durante el primer trimestre del año la junta de voceros en cumplimiento del reglamento interno se ha reunido en las siguientes fechas: 
Enero 14 de 2021
Enero 27 de 2021
Febrero 12 de 2021
Febrero  24 de 2021
Marzo 5 de 2021
Marzo 15 de 2021</t>
  </si>
  <si>
    <t xml:space="preserve">Actas 
Agendas de sesiones de los meses de enero, febrero, marzo </t>
  </si>
  <si>
    <t>Los dieciséis (16)  Acuerdos de Ciudad radicados por la Alcaldía Mayor de Bogotá D.C.,  en la Secretaría General del Concejo de Bogotá se encuentran publicados en los Anales de la Corporación y en el Registro Distrital. A continuación se relacionan los Acuerdo Distritales publicados: 
- Acuerdo 794 de 2021 "Por el cual se establecen lineamientos para incentivar la oferta gratuita de estacionamiento de bicicletas y se dictan otras disposiciones"
- Acuerdo 795 de 2021 "Por el cual se fortalece la atención en salud mental a través del plan de salud pública de intervenciones colectivas y las funciones de inspección y vigilancia a la prestación de servicios de salud mental"
- Acuerdo 796 de 2021 "Por medio del cual se crea el Sistema Distrital de Información y Seguimiento de Hurto de Bicicletas y Teléfonos Celulares"
- Acuerdo 797 de 2021 "Por medio del cual se establecen los lineamientos para la implementación de sistemas productivos solidarios locales, como componente de la Política Pública de Desarrollo Económico, Competitividad y Productividad de Bogotá - Región y se dictan otras disposiciones"
- Acuerdo 798 de 2021 "Por medio del cual se implementa la estrategia de compras locales “Bogotá compra Bogotá”  
- Acuerdo 799 de 2021  "Por medio del cual se ordena la implementación de medidas de seguridad vial, se promueve el seguimiento a la siniestralidad vial en el sistema integrado de transporte público y se dictan otras disposiciones"
- Acuerdo 800 de 2021 "Por medio del cual se crea la Mesa Permanente por la Calidad del Aire en la ciudad de Bogotá, D.C. y se establecen unos lineamientos sobre la materia"
- Acuerdo 801 de 2021 "Por el cual se prohíbe la comercialización de animales vivos en plazas de mercado, se regula su comercialización en otros establecimientos y se dictan otras disposiciones"
- Acuerdo 802 de 2021 "Por el cual se establecen lineamientos para la formulación de la metodología para la evaluación y ajuste de los intervalos del Índice Bogotano de Calidad de Aire - IBOCA, y se dictan otras disposiciones"
- Acuerdo 803 de 2021 "Por el cual se institucionaliza el Observatorio de Turismo de Bogotá y se establecen los lineamientos para su gestión y se dictan otras disposiciones"
- Acuerdo 804 de 2021 "Por medio del cual se declara la bicicleta como medio de transporte prioritario en Bogotá D.C. Y se dictan otras disposiciones para fortalecer su uso"
- Acuerdo 805 de 2021 "Por medio del cual se establece una política de dignificación de las prácticas laborales en el Distrito Capital de Bogotá"
- Acuerdo 806 de 2021 "Por medio del cual se establece BACATÁ HIDRÓPOLIS, se dan los lineamientos para su implementación y se dictan otras disposiciones" 
- Acuerdo 807 de 2021 "Por el cual se promueven estrategias integrales de alimentación saludable para desincentivar el consumo de sal y azúcar, con énfasis en bebidas azucaradas, para contribuir a mejorar la calidad de vida y la salud de la población del Distrito Capital"
- Acuerdo 808 de 2021 "Por el cual se prohíben progresivamente los plásticos de un solo uso en las entidades del Distrito Capital que hacen parte del sector central, descentralizado y localidades y se dictan otras disposiciones"
- Acuerdo 809 de 2021 "Por medio del cual se reforma el Acuerdo Distrital 017 de 1999, se armoniza normativamente y se reactiva el Consejo Distrital de Paz, Reconciliación, Convivencia y Transformación de Conflictos"</t>
  </si>
  <si>
    <t xml:space="preserve">Se encuentran publicados en la Red Interna de la Corporación, en la siguiente RUTA: SECRETARIA GENERAL (//CBPRINT) (W:) ANALES Y PUBLICACIONES ACUERDOS 2021. Así mismo, se encuentran publicados en la Página web de la Corporación y en el Registro Distrital, los cuales se pueden consultar en los siguientes siguiente Links: http://concejodebogota.gov.co/acuerdos-y-resoluciones-2021/cbogota/2021-01-05/185611.php https://registrodistrital.secretariageneral.gov.co/
</t>
  </si>
  <si>
    <t>A fecha no se ha podido realizar la actividad, toda vez que no se contaba con equipo humano de demolab, sin embargo a la fecha ya se realizaron todos los tramites para la contratación del mismo.</t>
  </si>
  <si>
    <t xml:space="preserve">No se ha podido dar cumplimiento porque a la fecha no se ha contratodo, el personal de demolab, pero ya se hizo la gestión para contratarlo. </t>
  </si>
  <si>
    <t xml:space="preserve">Como no se ha podido cotratar el equpo de talento humano de demolab no se han podido canalizar las propuestas, se espera que para el segundo trimestre esta meta se pueda concretar. </t>
  </si>
  <si>
    <t xml:space="preserve">Para la formulación de la planeación institucional de la  para la vigencia 2021 se abrió espacio de participación ciudadana mediante publicación de los borradores del Plan de acción anual y el Plan Anticorrupción y de Atención al Ciudadano para consulta en la página web de la Corporación, en el período del 16 de diciembre de 2020 al 15 de enero del 2021. Las observaciones de la ciudadanía fueron recibidas mediante comunicación a la cuenta de correo electrónico institucional de la Oficina Asesora de Planeacion: planeacion@concejobogota.gov.co.
Igualmente, para el Plan Anticorrupción y de Atención al Ciudadano se desarrolló ejercicio de participación interna, mediante la publicación en la red interna de la Corporación del Borrador del plan entre los meses de noviembre, diciembre y enero, y la divulgación del espacio para realizar observacines mediante correos electrónicos masivos. </t>
  </si>
  <si>
    <t>Registro en la página web de la Corporación
Correos electrónicos institucionales</t>
  </si>
  <si>
    <t>Durante el primer trimestre la Secretaría General desarrolló las convocatorias para  otorgar las siguientes ordenes al mérito:
1)  María Currea de Aya, en  el grado Cruz de Oro. Mediante la resolución No. 0102 del 4 de marzo de 2021 se confirió la orden a la Señora Aydee Rodríguez Soto
2) Javier de Nicoló, grado Cruz de Oro, . Mediante la resolución No. 0118 del 17 de marzo de 2021, se confirió la orden a la fundación Rojo Amarillo Negro siempre</t>
  </si>
  <si>
    <t xml:space="preserve">Resoluciones </t>
  </si>
  <si>
    <t>Analisis de avance de las actividades.
- Elaboración de un cronograma de actividades vinculando las dependencias  responsables para la realización del estudio técnico consolidado con los soportes estructurales, administrativos y presupuestales requeridos.
- Con los insumos para la propuesta de Rediseño Institucional 2020 (propuesta de manual de funciones, propuesta de proyecto de acuerdo y estudio técnico propuesto), se elaboro un documento revisando las acciones realizadas junto con las recomendaciones para finalizar el proceso.</t>
  </si>
  <si>
    <t>Los metodos de verificación son:
Hoja de calculo con el cronograma para la modificación del modelo organizacional.
Documento con la revisión de la propuesta de rediseño institucional 2020.</t>
  </si>
  <si>
    <t>Durante el primer trimestre del año 2021 se actualizaron 21 documentos, aprobados en el CIGD, de los cuales 02 corresponden a los procedimientos: 
- Procedimiento  formulación y seguimiento del plan de acción cuatrienal y el plan de acción anual 
- Procedimiento de condiciones de salud.</t>
  </si>
  <si>
    <t xml:space="preserve">Red interna/Manual de Procesos y Procedimientos, Listado Maestro
02 procedimientos aprobados/02 procedimientos con puntos de control </t>
  </si>
  <si>
    <t>Se desarrolla la Fase I para el periodo de febrero y marzo con las siguientes acciones: Diagnostico preliminar, identificación e intervención  de los libros de autoliquidaciones, identificación e intervención de los libros de nomina, identificación de microfichas e identificación y depuración  del archivo de despacho del Director Financiero,</t>
  </si>
  <si>
    <t>Los metodos de verificación son:
- Primer informe de avance de proyecto en ejecución, organización del archivo de la Dirección Financiera.
- Segundo informe de avance de proyecto en ejecución, organización del archivo de la Dirección Financiera.</t>
  </si>
  <si>
    <t>Para el primer trimestre de la vigencia se divulgó el propósito y la estructura del Modelo Integrado de Planeación y Gestión -MIPG- a todos los servidores de la Corporación, mediante piezas comunicativas (infografías) elaboradas por la Oficina Asesora de Planeación y diseñadas con el acompañamiento d ela Oficina Asesora de Comunicaciones, las cuales fueron remitidas mediante correos electrónicos masivos. Así mismo, se divulgó los componentes principales del Plan de Acción cuatrienal de la Corporación para el período 2020 - 2023 y la estructura general del MIPG, a los directivos de la Corporación, en sesión del Comité Institucional de Gestión y Desempeño del mes de febrero.</t>
  </si>
  <si>
    <t>Correos electrónicos
Acta de sesión del Comité Institucional de Gestión y desempeño, publicada en la red interna</t>
  </si>
  <si>
    <t>En Sesión del 25 de enero de 2021, del Comité Institucional de Gestión y Desempeño, se presentó el informe de cierre del plan de acción 2020 y los resultados de los indicadores de gestion de los procesos  estratégicos, de apoyo, soporte y de evaluación  del cuarto trimestre del año 2020, reportados por cada una  de las dependencias de la Corporación</t>
  </si>
  <si>
    <t>Acta de sesión CIGD - U:\Comites Institucionales\Comité Institucional de Gestión y Desempeño Institucional\Actas sesiones 2021</t>
  </si>
  <si>
    <r>
      <t xml:space="preserve">Se ha realizado la revisión mensual de la actualización del normograma de acuerdo con la información remitida por los procesos, así:
</t>
    </r>
    <r>
      <rPr>
        <u/>
        <sz val="12"/>
        <rFont val="Arial"/>
        <family val="2"/>
      </rPr>
      <t>Enero:</t>
    </r>
    <r>
      <rPr>
        <b/>
        <u/>
        <sz val="12"/>
        <rFont val="Arial"/>
        <family val="2"/>
      </rPr>
      <t xml:space="preserve">
</t>
    </r>
    <r>
      <rPr>
        <sz val="12"/>
        <rFont val="Arial"/>
        <family val="2"/>
      </rPr>
      <t xml:space="preserve">2. Comunicaciones e Información
7. Atención al Ciudadano
8. Talento Humano,
9.  Gestión Jurídica y
15. Evaluación Independiente 
</t>
    </r>
    <r>
      <rPr>
        <u/>
        <sz val="12"/>
        <rFont val="Arial"/>
        <family val="2"/>
      </rPr>
      <t xml:space="preserve">Febrero:
</t>
    </r>
    <r>
      <rPr>
        <sz val="12"/>
        <rFont val="Arial"/>
        <family val="2"/>
      </rPr>
      <t xml:space="preserve">2. Comunicaciones e Información
7. Atención al Ciudadano
9. Gestión Jurídica y
15. Evaluación Independientee
</t>
    </r>
    <r>
      <rPr>
        <u/>
        <sz val="12"/>
        <rFont val="Arial"/>
        <family val="2"/>
      </rPr>
      <t xml:space="preserve">Marzo:
</t>
    </r>
    <r>
      <rPr>
        <sz val="12"/>
        <rFont val="Arial"/>
        <family val="2"/>
      </rPr>
      <t>4. Gestión Normativa
5. Elección de Servidores Públicos Distritales
7. Atención al Ciudadano
8. Talento Humano
9. Gestión Jurídica
11. Gestión de Recursos Físicos
12. Sistemas y Seguridad de la Información y
15. Evaluación Independiente</t>
    </r>
  </si>
  <si>
    <t>Correos eléctronicos del 29-01-2021, 25-02-2021 y 24-03-2021, enviados al webmaster de la Corporación y a la profesional de la Oficina Asesora de Planeación, responsables de publicar el normograma en la página web y en la red interna de la entidad, respectivamente.</t>
  </si>
  <si>
    <t>Se remitieron sendos memorandos a la Mesa Directiva y a los Honorables Concejales impartiendo recomendaciones para el ejercicio de la decisión discrecional de declarar insubsistentes los nombramientos de los funcionarios de las Unidades de Apoyo Normativo.</t>
  </si>
  <si>
    <t>Memorandos 2021IE1047 y 2021IE1048 del 29-01-2021 dirigidos a la Mesa Directiva y a los Honorables Concejales, respectivamente, remitidos mediante correo electrónico de la misma fecha.</t>
  </si>
  <si>
    <t xml:space="preserve">Se formularon los siguientes indicadores del procedimiento control interno disciplinario: 
- Definición de la actuación administrativa a seguir
- Movimiento o impulso procesal de expedientes 
- Rotación o cambio de etapa de expedientes. 
Estos indicadores fueron aprobados por el Director Jurídico y remitidos a la Oficina Asesora de Planeación el 21 de enero de 2021. </t>
  </si>
  <si>
    <t>Hoja de vida de indicador del proceso gestión jurídica que puede consultarse en la red interna en la ruta: \\Cbprint\planeacion_sig\Indicadores de Gestion\Año 2021\9.Gestión Jurídica</t>
  </si>
  <si>
    <t>Se reporta avance del 8,8%, que no se incorpora al cálculo trimestral, dado que no estaba programado para el período objeto de seguimiento:  
A la fecha el proceso de evaluación independiente ha realizado la planeación de las auditorias de los procesos de Anales Publicaciones y relatoría y Gestión de recursos físicos, y ejecuta  la auditoría de Anales Publicaciones y relatoría.</t>
  </si>
  <si>
    <t xml:space="preserve">A la fecha la Oficina de control Interno realizo los siguientes informes:
- Informe de Seguimiento a la Audiencia de Rendición de Cuentas de la Corporación
- 	Informe de Seguimiento cuatrimestral al Plan Anticorrupción y Atención al Ciudadano
- 	Rendición de  cuenta anual de la Corporación a la Contraloría. 
- 	Seguimiento al plan de mejoramiento institucional a la Contraloría. 
- Informe de Control Interno Contable
- 	Informe de Seguimiento a las PQRS
- 	Informe de Derechos de Autor
- Informe de Evaluación por Dependencias Vigencia 2020 
- 	Informe de Seguimiento del Plan de Acción Anual vigencia 2020
- 	Formulario Único Reporte de Avances de la Gestión- FURAG
</t>
  </si>
  <si>
    <t>Se ha venido actualizando la información de la planta administrativa .</t>
  </si>
  <si>
    <t xml:space="preserve">La información se encuetra publicada en la Carpeta de Administrativa. </t>
  </si>
  <si>
    <t xml:space="preserve">No se reporta avance cuantitativo dado que, se está en proceso de cambio de  la metodlogía de inducción, la cual en adelante se hará a través del uso de la plataforma "induvirtual", aprovechando la aplicación Classroom.
Hay una avance cualitativo sintetizado en la definición de la estructura y contenidos de la inducción de la siguiente manera:
Los 5 ejes temáticos consolidados, actualizados y complementados quedaron estructurados de la siguiente manera:
1. Estructura y actividad misional.
2. Tópicos Generales.
3. Carrera Administrativa.
4. Situaciones Administrativas.
5. Trabajo seguro y responsable.
Autoevaluación.
Encuesta de satisfacción.
igualmente se requiere actualizar el procedimiento de inducción y las metas establecidas en el plan de acción
</t>
  </si>
  <si>
    <t>Plataforma "induvirtual" https://classroom.google.com/c/MTQ2ODkxODc4ODc0?cjc=a4abfgb
La medición de la inducción se realizará aplicando el siguiente indicador
Número de funcionarios capacitadas mediante la inducción virtual / Total de funcionarios posesionados *100</t>
  </si>
  <si>
    <t>Se revisaron las imágenes que se emplearán para difundir el Programa, al tiempo que se revisaba el procedimiento que se creó para la vinculación de pasantes, con el fin de solicitar dicho acompañamiento</t>
  </si>
  <si>
    <t>Imágenes de campaña de divulgación creadas y revisadas para el programa de Bilinguismo.</t>
  </si>
  <si>
    <t>No se ha podido dar cumplimiento, toda vez que en el 2020 no hubo acuerdos pactados con las organizaciones sindicales, se espera que para el 2021 si hay acuerdos se puedan crear las mesas para el siguimiento de lo pactado.</t>
  </si>
  <si>
    <t>El Plan Anual de Vacantes fue actualizado y presentado al Equipo Tecnico de Gestión y Desempeño.</t>
  </si>
  <si>
    <t xml:space="preserve"> El Plan de Vacantes se encuentra publicado en la pagina de Planeación. </t>
  </si>
  <si>
    <t>El Plan de  Previsión de Recursos Humanos  fue actualizado y presentado al Equipo Tecnico de Gestión y Desempeño.</t>
  </si>
  <si>
    <t xml:space="preserve"> El Plan de Previsión de Recursos Humanos se encuentra publicado en la pagina de Planeación. </t>
  </si>
  <si>
    <t xml:space="preserve">Mediante el Acuerdo № 0389 del 30 de diciembre de 2020, se convocó a concurso de ascenso y abierto para la provisión definitva de los cargos vacantes que fueron reportados en la Oferta Publica de Empleos OPEC de la CNSC y se encuentra en proceso a la fecha por parte de la CNSC. Igualmente se presentó al Equipo Tecnico de Talento Humano del 16 de marzo de 2021, las vacantes reportadas en el SIMO; los dos (2) cargos de Auxiliar de Servicios Generales 370-03 y Auxiliar Administrativo 407-01 a la OPEC. </t>
  </si>
  <si>
    <t>Acta de reunión del Equipo Tecnico de Talento Humano del 16 de marzo de 2021</t>
  </si>
  <si>
    <t>Fue elaborado por el quipo de gestores de integridad en la reunión realizada el 3 de marzo de 2021</t>
  </si>
  <si>
    <t>Publicado el 24 de marzo de 2021 en la red interna de la Dirección Administrativa</t>
  </si>
  <si>
    <t>Se está dando cumplimiento a las actividades programadas en el Plan de Gestión de la Integridad, así: 
El 01-03-21 se remitió a Jaime Cabrejo (DA-Posesiones)  el video del Código de Integridad, para ser socializado en el proceso de inducción de los nuevos funcionarios. 
El 12-03-21 se solicitó presupuesto para la promoción y divulgación de los valores del Código de Integridad a la Dirección Financiera.
El 23-03-21 se socializó el Código de Integridad 
El 30-03-21 se socializó la Política de integridad El 26-03-21, la Oficina de Comunicaciones, envió las nuevas  piezas gráficas de los valores del Código de Integridad.
El 05-03-21 se socializó el valor de la Honestidad y se publicó como Wallpapers
El 06-04-21, se remitió Circular dirigida a los HC, invitándolos a participar con un representante de las UAN, en la promoción y divulgación  de los valores del Código de Integridad.
El 19-03-21 fue asignado el correo gestores integridad por la Oficina de Sistemas
El 01-03-21 se invitó a los nuevos gestores al curso de Cultura de Integridad, que dicta la Alcaldía Mayor de Bogotá (soy10aprende)</t>
  </si>
  <si>
    <t>Correos electrónicos , Actas de reunión, y listas de asistencia.</t>
  </si>
  <si>
    <t>Se formuló y publicó el PlC 2021 de la Corporación.</t>
  </si>
  <si>
    <t>PIC formulado y publicado en la página web de la Corporación y la red interna tanto en la carpeta de Planeación como en la carpeta de Bienestar Social, Capacitación e Incentivos.</t>
  </si>
  <si>
    <t>Se han ejecutado las capacitaciones que se tenían previstas para el periodo y se han realizado las respectivas encuestas de evaluación de impacto de las capacitaciones culminadas.</t>
  </si>
  <si>
    <t>Registros de asistencia a las capacitaciones efectuadas y evaluación de aquellas que ya han culminado.</t>
  </si>
  <si>
    <t>Se formuló y publicó el Plan de Incentivos Institucionales de la Corporación.</t>
  </si>
  <si>
    <t>Plan de Incentivos Institucionales formulado y publicado en la página web de la Corporación y la red interna tanto en la carpeta de Planeación como en la carpeta de Bienestar Social, Capacitación e Incentivos.</t>
  </si>
  <si>
    <t>Se dio inicio a las actividades del Plan de Incentivos Institucionales, colocando en conocimiento del Director Administrativo en las reuniones del área, la importancia de definir el tema de la Convocatoria de Equipos de Trabajo y las dificultades que presenta la misma en los términos de la Resolución No. 214 de 2019, en la que se basa dicha Convocatoria. Se proyectó una solicitud de concepto para la Dirección Jurídica, encontrando en el proceso que ya había sido expedido un concepto en la vigencia anterior, el cual también fue remitido a través del correo electrónico al Director Administrativo. Así mismo se planteó en dicha reunión,  que ya se contaba con el insumo principal para realizar la elección de los mejores funcionarios, habiéndose surtido la evaluación de los mejores funcionarios.</t>
  </si>
  <si>
    <t>Grabaciones o actas de las reuniones efectuadas con el Director y las distintas dependencias de la Dirección Administrativa y correo electrónico enviado al Director, remitiendo el proyecto de concepto, el concepto ya expedido y la Resolución objeto de controversia.</t>
  </si>
  <si>
    <t>Se elaboro el Plan de Bienestar de la endidad para la vigencia 2021</t>
  </si>
  <si>
    <t>El Plan de Bienestar se encuentra publicado en el portal web de la Corporación</t>
  </si>
  <si>
    <t>Se realizó la caminata ecológica y la conmemoración del día de la mujer, adicionalmente de abrieron inscripciones para los días de bienesta</t>
  </si>
  <si>
    <t>Enel Proceso de Bienestar se tienen los registros de las inscripciones, los informes de las actividades y las encuestas de satisfacción aplicadas en cada una de las actividades.</t>
  </si>
  <si>
    <t>Se elaboró la solicitud de creación de apertura de línea, pendiente trámite.</t>
  </si>
  <si>
    <t xml:space="preserve">Correo electrónico </t>
  </si>
  <si>
    <t xml:space="preserve">Se desarrollaron la totalidad de las 4 actividades programadas para el trimestre en  la Linea de Acción Vehículos Seguros del Plan Estrategico de Seguridad Vial  PESV, de la siguinete forma: 1. Se establecieron las rutinas y el cronograma proyectado de mantenimiento preventivo para los vehículos propios. 2. Se efectuó seguimiento a las solicitudes tramitadas de mantenimiento de vehículos propios y no propios y se registró la información correspondiente. 3. Se realizó consulta en las paginas web de los organismos de tránsito para verificar la existencia de comparendos cargados al parque automotor  propio y no propio al servicio de la Corporación. 4. Se realizó seguimiento a la entrega de los formatos de Inspección Pre Operacional Diaria de Vehículo y de Inventario de Vehículo por parte de los funcionarios con cargo Conductor.
Bienestar-Capacitación: Se inició con la planeación y ejecución del proceso de capacitación de Seguridad Vial para los conductores de la Corporación, en el marco del PIC, con la Universidad Sergio Arboleda. </t>
  </si>
  <si>
    <t>Correo electronico de fecha 26/03/2021, dirigido al lider del Equipo Técnico de Seguridad Vial y Movilidad Sostenible ETSVMS (Director Administrativo) mediante el cual se reportó el avance en el cumplimiento de las actividades del plan de acción del PESV para el primer trimestre de 2021. 
Bienesar-Capacitación: Proceso de planeación y ejecución de la capacitación del curso de Seguridad Vial para los conductores, a través de la pieza y enlaces de inscripción al curso y registros de asistencia al mismo.</t>
  </si>
  <si>
    <t>Elaborado, presentado y aprobadpo en CIGD y  publicado por OAP</t>
  </si>
  <si>
    <t>Red interna PLANEACION</t>
  </si>
  <si>
    <t xml:space="preserve"> Capacitaciones: EPP a onductores, Servicios Generales y  archivo/ COE: SCI/ Conductores: Estilos hábitos saludables-: Comer bien -Conducir  mejor, Comite de Convivvencia Laboral en nornatividad,  SALFLL:Alimentación 1a. infancia / 7. Brigada de Emergencia: confomación y responsabilidades,  PONAL Protocolo bioseguridad Concejo/ COPASST:  Socialización de funciones, Detalles que salvan . Nuevo protocolo de bioseguridad / Vacunaicon Covid 19 y  mitos. 
Actualización Induccion SST
* Divulgación: Estrategia SALFLL - Video/ Salvan vidas covid. 19/  linea escuchamos DACSD /Detalles que salvan  - Covid -19- SDCultural/   Prevención Covid 19 / Prevención de riesgo bimecanico y de informe Higine- Diesel, ausentismo y accidentalidad 2020.
* Actualización documental:  Programa capacitación SST, Estilos de vida y entornos de trabajo saludable,  Rehabilitación Laboral, PVE Visual- auditivo,   SVE OAM, Protocolo Bioseguridad, Procedimiento condiciones de salud, Formatos: Inscripción Brigada y   reporte actos y  condiciones inseguras
* Inspecciones: Exintores, gabientes. EPP, Seguidad CAD, Protocolo bioseguridad- aforos
* Seguimientos medicos ocupacionales,  exámenes de i ngreso y egreso,  cercos epidemiológicos, gestion  recomendaciones laborales, Inspecciones y entrevistas para Teletrabajo 
* Reporte e Investigaciones  de accidentes laborales
* Elaboración indicadores  e informe de SGSST: COPASST y  de cierre de año 2020 , FURAG
* Participación reuniones COPASST mensuales,  PESV - Encuestas/ Comité SG Ambiental trimestral/ COE Secretaria. Trimestral.
* Actualización carpeta red interna, intranet, atención de comunicaciones.
*  Gestión de contratación como apoyo a la supervisiónn : de  año 2020 y  nuevos procesos  y líneas.
</t>
  </si>
  <si>
    <t>Archivos  magnéticos de SGSST:carpetas  copasst, capacitacion, convivencia laboral,   Reporte e inv accidentes,  correos electrónicos,  Red interna PLANEACION y ADMINISTRATIVA,  Actas de CIGD, actas de COPASST, Acta de SGAmbiental</t>
  </si>
  <si>
    <t xml:space="preserve">Durante el primer trimestre con el acompañamiento de SG-SST se están realizando las pruebas establecidas en la Técnica para el Teletrabajo en el Concejo de Bogotá, D.C. Código: THU-GU-004 a 5 funcionarios tanto de la Planta Administrativa como de las Unidades de Apoyo Normativo. </t>
  </si>
  <si>
    <t xml:space="preserve">Actos administrativos de vinculación a la modalidad del Teletrabajo que se encuentran en la Direccion Administrativa </t>
  </si>
  <si>
    <t>Se realizó seguimiento al consumo de agua en el primer trimestre, revisión de unidades hidrosanitarias y elaboración y divulgación de pieza de comunicación.</t>
  </si>
  <si>
    <t>Registro de consumo de agua, formato de verificación de unidades y correo masivo.</t>
  </si>
  <si>
    <t>Se realizó seguimiento al consumo de energía el primer trimestre, esta pendiente que llegue la factura del mes de marzo y  se elaboro y divulgación  pieza de comunicación.</t>
  </si>
  <si>
    <t>Registro de consumo de energía, correo masivo.</t>
  </si>
  <si>
    <t>Se realizó seguimiento a registro de biciusuarios, se realizó jornada de mantenimiento de jardines, fumigación en las dos sedes, se realizó cargue del informe de huella de carbono, se elaboró pieza divulgativa de promoción de uso de la bicicleta.</t>
  </si>
  <si>
    <t>Registros de biciusuarios, registro fotografico de mantenimiento de jardines, orden de servicio de fumigación, soporte de cargue de información de huella de carbono, correo masivo.</t>
  </si>
  <si>
    <t>Se realizó seguimiento de generación de residuos aprovechables y peligrosos, se elaboró y publico pieza divulgativa de residuos,  se verifico el etiquetado y embalaje de los residuos peligrosos generados,  se cargo la información de registro de generadores de residuos peligrosos en la plataforma del IDEAM para las dos sedes, se realizó verificación de hojas de seguridad,  etiquetado de sustancias químicas.</t>
  </si>
  <si>
    <t>Bitacora de generación de residuos aprovechables y peligrosos, correo masivo, registro fotografico de etiquetado y embalaje de respel, soporte de cargue de información en el IDEAM, hojas de seguridad, informe de verificación de etiquetado de sustancias químicas.</t>
  </si>
  <si>
    <t>No se ha contratado el equipo interdisciplinario. Esto genera reprogramación en la actividad una vez se vincule el personal solicitado</t>
  </si>
  <si>
    <t>N/A</t>
  </si>
  <si>
    <t>- Se  efectúo la revisión en las TRD vigentes de las series y/o subseries que son susceptibles de eliminación por haber cumplido su tiempo de retención.
                                                                                                                                                                                                                                                                - Se enlazaron los registros correspondientes e inventario de las series misionales ubicadas en la Biblioteca.
- La capacitación programada para el 1er trimestre no se ha ejecutado por la falta de presencialidad caudasa por el aislamiento obligatorio.</t>
  </si>
  <si>
    <t>- Listados series susceptibles de eliminar por aplicación de TRD
- Aplicativo librejo</t>
  </si>
  <si>
    <t>Se realizó una reunión al interior del proceso el día 15 de marzo de 2021 para revisar el estado y los avances a los planes de mejoramiento del proceso de SSI</t>
  </si>
  <si>
    <t xml:space="preserve">Archivos de seguimiento de los planes de mejoramiento
</t>
  </si>
  <si>
    <t>No fue posible realizar la sensibilización en los temas de seguridad de la información ya que a la fecha no se cuenta con el reponsable de seguridad de la información, y la socialización que se realiza en el marco de la inducción a nuevos funcionarios adicional no se han realizado inducciones a los nuevos funcionarios</t>
  </si>
  <si>
    <t>Se continuó con la ejecucion del contrato 200224 con RENATA el cual tuvo que ser suspendido el 18 de febrero ya que se evidenció la necesidad del traslado de enlace  de conectividad con ETB para finalizar las actividades de migración a IPV6.</t>
  </si>
  <si>
    <t xml:space="preserve">Documentación en la carpeta del contrato 200224
</t>
  </si>
  <si>
    <t>Analisis de avance de las actividades:
En comite de seguimiento de obra se desarrollo la siguiente agenda: La revisión de compromisos, la gestión de adquisición de mobiliario, la socialización de la adquisición del sistema tecnológico y subestación electrica para las adecuaciones para el edificio existente, el avance de actividades y ejecución de obra, la inversión y compromisos de recursos, el avance en el contrato de interventoria, la socialización del balance presupuestal de la obra a la fecha, la intervención del espacio publico y la medición de consumo energetico.</t>
  </si>
  <si>
    <t>Los metodos de verificación son:
Acta de comité de seguimiento de avance de obra realizado el 18 de marzo de 2021, en el marco del Convenio entre la Agencia Nacional Inmobiliaria Virgilio Barco, Secretaria Distrital de Hacienda y el Concejo de Bogotá D.C.</t>
  </si>
  <si>
    <t>Se planificaron en el cronograma, 15 actividades para ejecutar en el trimestre, pero se ejecutaron solo 9 porque dos actividades programadas cada mes, no se pudieron ejecutar (correspondiente al 60%)</t>
  </si>
  <si>
    <t>Archivo: 11. Gestión de Recursos Físicos - Indicador Mantenimiento 1
Actividades ejecutadas = 9
Actividades planificadas = 15</t>
  </si>
  <si>
    <t>SEGUIMIENTO TRIMESTRE II</t>
  </si>
  <si>
    <t>Se realiza sensibilización y acercamiento al programa de Bilinguismo, mediante correo electrónico enviado, informando la importancia de aprender otro idioma y en todo caso, previo a dar inicio al Programa.</t>
  </si>
  <si>
    <t>Correo enviado divulgando que próximamente se dará inicio al programa de Bilinguismo.</t>
  </si>
  <si>
    <t>Se desarrollaron la totalidad de capacitaciones programadas, de acuerdo a lo previsto en el cronograma.</t>
  </si>
  <si>
    <t>Informes de capacitaciones terminadas y certificados terminados.</t>
  </si>
  <si>
    <t>Se han realizado reuniones periódicas del Equipo Técnico de Gestión de Incentivos, que han contribuido a elaborar los proyectos de la Resolución que adopta el Plan de Incentivos y de la Resolución que establece el procedimiento para la convocatoria de equipos de trabajo, los cuales se encuentran en un proceso previo a su remisión a la Dirección Jurídica.</t>
  </si>
  <si>
    <t>Las actas de reunión que se encuentran en revisión y las grabaciones de las mismas.</t>
  </si>
  <si>
    <t>Se dictó el curso de Seguridad Vial, con una intensidad de 60 horas, para los conductores de la Corporación y aquellos funcionarios que desearan asistir.</t>
  </si>
  <si>
    <t>Informe de capacitación del Curso y certificados del mismo.</t>
  </si>
  <si>
    <t>A partir de marzo de 2021, se implementó la plataforma «Induvirtual» para realizar la inducción de los funcionarios que se vinculan. Para el presente trimestre y con corte al 30 de junio, se han dispuesto los temas para 45 funcionarios que ingresan a través del Link: https://classroom.google.com/c/MTQ2ODkxODc4ODc0?cjc=a4abfgb</t>
  </si>
  <si>
    <t>La última reinducción se realizó en el tercer trimestre de 2019, por norma se debe hacer cada dos (2) años, por lo anterior se tiene planeado realizar en el último trimestre de la presente vigencia.
Igualmente, se está gestionando para que sea virtual dado que, en el marco del Comité de Incentivos resultó ganadora una herramienta presentada por un grupo de funcionarios y la cual fue autorizada para llevar acabo dicha actividad.</t>
  </si>
  <si>
    <t xml:space="preserve">A los jefes de las dependencias se les realizó la inducción al momento de ingresar a la Corporación, sobre la Evaluación del Desempeño de manera general, se hace el acompañamiento para la Concertación de Objetivos y para el 16 de lulio de 2021, se tiene programada  la capacitación sobre Evaluación del Desempeño, que coincida con la fecha de la primera Evaluación Parcial Semestral  con corte a 31 de julio de 2021. </t>
  </si>
  <si>
    <t xml:space="preserve">El informe de los resultados de la evaluación Anual del Desempeño 2020-2021,  fue presentado al Equipo Técnico de Talento Humano.  </t>
  </si>
  <si>
    <t xml:space="preserve">El informe de ejecución del Plan de Provisión de Recursos Humanos ,  fue presentado al Equipo Técnico de Talento Humano.  </t>
  </si>
  <si>
    <t>Se  realiza la   autoevaluación a corte  1er semestre de 2021 del formato estandares mínimos.</t>
  </si>
  <si>
    <t>Medio magnético: archivo: Formato de Indicadores  SGSSTa  junio 2021 - Hoja: Estándares mínimos</t>
  </si>
  <si>
    <t>* Capacitaciones: EPP, Protocolo Covid-19  y AT: 02.  COE: SCI .  Conductores: Prevención de consumo de Sustancias Psicoactivas, estrés y conducción, Distracción al volante  Brigada de Emergencias: Primeros auxilios I y II . Comite de Convivencia Laboral en manejo de casos  y trabajo en equipo ,  Taller “Entornos laborales Emocionalmente saludables” para 6 grupos focales.  Manejo y control del  fuego-  masivo . Autocuidado y prevención AT individual, SALFLL: Alimentación 1a. infancia. Nuevo protocolo de bioseguridad / Vacunaicon Covid 19 y  mitos.  Acoso laboral  y sexual con el Comité de la Mujer.
* Actualización Induccion SST
* Elaboración y envío formato autoapreciación a SALFL-L sede CAD a SHD. y asistencia a reunión SALFLL de SDIS y SHD.
* Divulgación: Medidas de prevención Contingencia Covid-19, lavado de manos,  Recordando el cumplimiento del protocolo de bioseguridad- Diligenciamiento Declaración Juramentada,  Ojo con los vicios posturales,  Reportando un accidente laboral, Tema de interés Guía Autocuidado en manifestaciones y disturbios- ARL SURA, Reactivación Software  Pausa activas de ARL Positiva  en los computadores de la corporación, Diligenciamiento Encuesta “Autorreporte de condiciones de salud Osteomuscular”,  Capacitación detalles que salvan frente al COVID-19- Alcaldía Mayor,  Circular No. 21: Prevención e Intervención del riesgo psicosocial a los trabajadores del Concejo de Bogotá 2021, 5. Nuevas  medidas para ingreso y operación del CAD  según las medidas impartidas  por la Alcaldía Mayor de Bogotá mediante Decreto 144 del 15 de abril de 2021, Novedad atención accidentaliad ARL AXA,  Memorando para  Encuesta vacunación contra covid-19 trabajadores concejo, siete pasos para  mantener hábitos saludables en trabajo en casa.
* Actualización documental:  Manual SGSST, Procedimiento Matriz peligros,  Resolución 223 de 8/junio/2021. Reglamento Higiene y Serguridad Ind., Procedimiento uso de SALFLL, Programa Inspecciones,  Manual Brigada de Emergencia, Programa EPP:  Aportes: Procedimiento. Vinculación y desvinculación  y Guía Teletrabajo y formato.
* Inspecciones: Exintores- mensual , gabinetes- mensual , EPP  (bioseguridad)- mensual, quìmicos,  UAN pisos 1 y 2, Protocolo bioseguridad Covid-19, cafetería y desagûes y rejillas
* Seguimientos medicos ocupacionales,  exámenes de i ngreso y egreso,  cercos epidemiológicos, gestion  recomendaciones laborales, Inspecciones y entrevistas para Teletrabajo 
* Reporte e Investigaciones  de accidentes laborales, gestión de recomendaciones emitidas
* Elaboración indicadores  e informe de SGSST: COPASST mensual , 1er. semestre gestión SST, indicadores 
* Participación reuniones COPASST mensuales,  PESV , Participación Equipo TAHUM,  COE Secretaria. Trimestral.
* Actualización carpeta red interna, intranet, atención de comunicaciones.
* Actualización mensual de normograma SST.
*Atención auditoría interna O.C.I. - 4 cuestionarios
*  Gestión de contratación como apoyo a la supervisión : de  Cto. Extintores año 2020 ,  trámite solicitud contratación adquisición de elementos ergonómicos, Covid, EPP y gestión para pagos.</t>
  </si>
  <si>
    <t xml:space="preserve">Archivos  magnéticos de SGSST: en Carpetas: Copasst, Capacitacion: asistencias/ divulgaciones y gestiones, Convivencia laboral: Resolución y gestiones,   Reporte e inv. accidentes: documentos de trámites, Mecanismos de comunicación: correspondencia  inspecciones formatos, Medicina Laboral: gestiones. 
Correos electrónicos: carpetas que contiene las gestiones ,  Red interna PLANEACION / Tahum: documentos aprobados y ADMINISTRATIVA/ divulgación informes y documentos SGSST y COPASST (actas e informes),  Actas de CIGD ( documentación presentada)
Intranet: Divulgaciones. </t>
  </si>
  <si>
    <t xml:space="preserve">A la fecha se encuentran en proceso de selección los postulados para ingreso a la Modalidad del Teletrabajo de los funcionarios adscritos a las Unidades de Apoyo Nomativo. </t>
  </si>
  <si>
    <t>La carpeta de Carrera Administrativa se encuentra actualizada con la información de la planta a la fecha.</t>
  </si>
  <si>
    <t xml:space="preserve">Disminución del consumo de 184 m3, Formato GESTIÓN DE RECURSOS FISICOS - Seguimiento de indicadores.
\\Cbprint.concejobta.loc\planeacion_sig\Indicadores de Gestion\Año 2021
</t>
  </si>
  <si>
    <t>408 biciusuarios (Visitantes); 83 biciusuarios (Funcionarios)
\\CBPRINT.CONCEJOBTA.LOC\administrativa\Recursos Fisicos\Gestion Ambiental\Plan de acción\2021\II trimestre</t>
  </si>
  <si>
    <t>Taller de fotografía Ambiental.
Fuentes no convencionales de energía, uso eficiente y racional de la energía, Techos Verdes y Jardines Verticales.
Reportero ambiental CAD: Tapas por paticas. 
Taller ¿Qué hacer con los residuos aprovechables? 
Serenata ambiental.
Feria de emprendimiento ambientales
Gestión integral de recurso hídrico en el distrito.
Mercatón institucional.
\\CBPRINT.CONCEJOBTA.LOC\administrativa\Recursos Fisicos\Gestion Ambiental\Plan de acción\2021\II trimestre</t>
  </si>
  <si>
    <t>Aprovechamiento de 344,20 kg de residuos generados
\\CBPRINT.CONCEJOBTA.LOC\administrativa\Recursos Fisicos\Gestion Ambiental\Plan de acción\2021\II trimestre</t>
  </si>
  <si>
    <t>Revisar los documentos: Necesidades de contratación 2021 y Plan anual de contratación 2021</t>
  </si>
  <si>
    <t>Documento Cronograma mensual de mantenimiento de infraestructura y Indicadores GRF</t>
  </si>
  <si>
    <t>Se han realizado diferentes reuniones de seguimiento a los diferentes planes de mejoramiento del proceso de Sistemas y Seguridad de la información.</t>
  </si>
  <si>
    <t>Videos de las reuniones de seguimiento y los informes remitidos a la oficina de control interno</t>
  </si>
  <si>
    <t>No se ha contado con el personal especializado para adelantar guiar esta labor.</t>
  </si>
  <si>
    <t xml:space="preserve">Actualmente se encuentra por finalizar las fases 2 y 3 de la implementación con lo cual la Corporación quedaría trabajando con los dos protocolos </t>
  </si>
  <si>
    <t>Actividades del contrato 200224 con Renata</t>
  </si>
  <si>
    <t xml:space="preserve">-Boletín diario o Comunicado de Prensa=133
-Comunicados de prensa Concejales=451
-Comunicados de prensa Presidencia y OAC=17
-Publicaciones por Twitter=3200
-Publicaciones por Instagram=98
-Publicaciones por Facebook=258
-Sesiones via streaming =2
-Fotografías Sesiones, eventos, Concejales=1381
-Capturas de pantalla Sesiones y eventos=148
-Baners = 55
-Piezas para redes=245
-Piezas comunicaciones internas = 18
-Piezas campañas, premios, condecoraciones, otras= 31
- Presencia en Redes sociales durante periodo de descanso de mitad de año  de los Concejales 
</t>
  </si>
  <si>
    <t>Página web, redes sociales oficiales del concejo, informe de gestion 1er semestre 2021</t>
  </si>
  <si>
    <t>Se está elaborando el diseño de la estrategia de comunicación interna, y una propuesta de implementación preliminar a tarvés de una   campaña de comunicación interna para la Mesa Directiva que se realizará en el mes de agosto una vez se cierre la actividada de la audiencia publica de rerndición de cuentas</t>
  </si>
  <si>
    <t>Se anexan dos (2) documentos  con un resumen de la estrategia de comunicaión interna, y la propuesta de campaña diseñada para la mesa directiva
ACTIVIDAD 45 Resumen gestión Estrategia de Comunicación interna
ACTIVIDAD 45 Estrategia Comunicación interna - PROPUESTA CAMPAÑA MESA DIRECTIVA</t>
  </si>
  <si>
    <t xml:space="preserve">Se solicitó asesoría a la Dirección financiera  para  la creación de la línea de financiación para contar con recursos para la financiación de la actividad de "Medición de la imagen y reconocimiento del Concejo de Bogotá" (se anexa memorando de solicitud).
Con el apoyo y asesoría del Director financiero, se han realizado varias reuniones para la creación de la respectiva línea de financiación y solicitud de recursos. Este ejercicio está en el marco de la formulación de una  propuesta de anteproyecto de presupuesto para la adquisición de bienes y servicios para la Corporación, que es presentado a la Secretaria Distrital de Hacienda. Una vez presentado, ellos lo consolidan para que en este semestre se presente al Concejo para la aprobación presupuestal del año entrante. De esta forma, las líneas de contratación aprobadas estarían a partir de 2022. Se anexa archivo en Excel donde se presenta (resaltado en verde) la solicitud de recursos por $300.000.000 para esta actividad elaborada conjuntamente con la Dirección financiera, una vez sea aprobada se contaría con recursos de financiación para el 2022.
La participación de DEMOLAB para el desarrollo de esta actividad no ha sido posible debido a que los contrataron solo hasta el mes de junio, y han estado dedicados de lleno a la actividad de desarrollo e implementación de la nueva estrategia de Audiencia pública de rendición de cuentas. Para la elaboración de los términos de referencia necesariamente se debe contar con el apoyo y asesoría de DEMOLAB, lo cual se espera realizar durante este segundo semestre. La solicitud de contratación solo será posible cuando se cuenten con recursos financieros.
</t>
  </si>
  <si>
    <t xml:space="preserve">Se anexan dos (2) archivos
ACTIVIDAD 46 MEMO contratacion medicion imagen del Concejo CORDIS 2021IE3455 (2)
ACTIVIDAD 46 Necesidades presupuesto vigencia 2022 OAC
</t>
  </si>
  <si>
    <t xml:space="preserve">Se anexan archivos
ACTVIDAD 47 y 48 memo contratacion pag web intranet CORDIS 2021IE3448
ACTIVIDAD 47 y 48 Diagnostico y recomendaciones para la web del Concejo  DEMOLAB
ACTIVIDAD 47 y 48 Borrador Ficha Técnica Reestructuración Pagina web 2021
ACTIVIDAD 47 y 48 Lineas de Contratación Portal WEB
</t>
  </si>
  <si>
    <t>Estas dos actividades # 47 Y 48 (PAGINA WEB Y PAGINA INTRANET) se desarrollan conjuntamente con la Dirección administrativa – Procesos de sistemas, se solicitó a la Dirección administrativa información acerca de los avances que han tenido al respecto de la página web  e intranet, ya que este tema se vino trabajando fuertemente durante el año 2020. 
Se cuentan con recursos por valor de $140.000.000 (según se muestra en el archivo en Excel anexo), lo cual facilita el proceso de contratación para el segundo semestre de 2021.  Dentro del trabajo coordinado entre las dos dependencias (Comunicaciones y Sistemas)  se organizó un grupo de trabajo y se han desarrollado siete reuniones en las cuales se ha avanzado en el desarrollo de la ficha técnica para la solicitud de contratación (se anexa borrador de la ficha técnica), en la cual se incluyen tanto los aspectos técnicos del CMS que se requeriría, capacitaciones de personal, de transferencia de conocimiento y demás aspectos técnicos,  así como los requerimientos para el desarrollo de la página web e intranet ajustado a las necesidades del Concejo.
La participación de DEMOLAB para el desarrollo de esta actividad no ha sido posible debido a que los contrataron solo hasta el mes de junio, y han estado dedicados de lleno a la actividad de desarrollo e implementación de la nueva estrategia de Audiencia pública de rendición de cuentas. Se cuenta con un documento elaborado por ellos a finales de 2020, en el cual se plantean unas términos de referencia preliminares para la contratación de esta actividad (se anexa este documento de Demolab), y se espera contar con ellos  para la versión definitiva de términos de referencia.</t>
  </si>
  <si>
    <t xml:space="preserve">Se han realizado una variada y numerosa cantidad de acciones, que se agrupan en grandes actividades preparatorias para  la Audiencia pública de rendición de cuentas, a saber:
1- Publicación en página web de los informes de gestión de la Corporación, Concejales, Bancadas, Comisiones, mesa directiva, correspondientes al 1er semestre /2021
2- Elaboración y distribución de documentos orientadores sobre el nuevo desarrollo que la Mesa Directiva para el 2021  le está dando a la Audiencia pública de rendición de cuentas del Concejo de Bogotá D.C.-Primer semestre de 2021: Estrategia de rendición de cuentas “Cuentas claras Concejo de Bogotá”; Estrategia “Cuentas Claras Concejo de Bogotá” (se anexan los 2 documentos). Se está contando con la colaboración activa de DEMOLAB para el desarrollo e implementación  de esta nueva estrategia
3- Diseño y distribución de la plantilla para la presentación en power point durante la audiencia, de información de las bancadas, comisiones, mesa directiva y defensor del ciudadano (se anexa ejemplo de plantilla)
4- Ajuste a las plantillas que presentarán los voceros de las Bancadas,  los presidentes de las Comisiones, el presidente de la mesa directiva y el defensor del ciudadano, en la audiencia pública
5- Diseño de invitaciones digitales, para los Concejales y dependencias de la Corporación que lo requieran, para que inviten a sus grupos de interés, entidades y ciudadanos en general 
6- Diseño de campaña promocional interna y externa (ciudadanía, funcionarios de la Corporación) invitando a la audiencia
7- Diseños gráficos y videos  para promocionar la audiencia pública a través de medios de comunicación, redes sociales y página web
8- Creación de correo electrónico y # hashtag  para promocionar por redes sociales y página web, para recibir preguntas de la ciudadanía para la audiencia
9- Desarrollo de guion (minuto a minuto) de la audiencia
10- Coordinar actividades técnicas y logísticas para la trasmisión de la audiencia, con la unidad de sistemas, traducción de lenguaje de señas, la compañía contratada para la emisión de la audiencia, etc.
11- Asesoría permanente a los Concejales, Bancadas, Comisiones y diferentes dependencias de la Corporación, que presentarán informes en la Audiencia pública
</t>
  </si>
  <si>
    <t xml:space="preserve">Analisis de avance de las actividades, reportado por los responsables (Dirección Financiera, Dirección Administrativa y Oficina Asesora de Planeación)
1. Definición de la ruta para la construcción de la propuesta definitiva, con el insumo de los documentos construidos en la vigencia 2020 y de acuerdo con las guias metodológicas para este proceso.
2. Revisión del plan institucional de la Corporación y el mapa de procesos como base para la formulación de una estructura del Concejo de Bogotá D.C.
3. Presentación de las propuestas de estructura organizacional por cada uno de los responsables para consolidar una propuesta definitiva que permita presentarla a las diferentes instancias para su aprobación. 
</t>
  </si>
  <si>
    <t>Los metodos de verificación son:
Avance al documento denominado "Documento técnico para la programación y seguimiento al proceseo de adquisición de bienes y servicios".</t>
  </si>
  <si>
    <t>Los metodos de verificación son:
Documento denominado "Propuesta para la actualización de un sistema de información que soporte el proceso de nómina".</t>
  </si>
  <si>
    <t>Los metodos de verificación son:
1. Tercer informe de avance de proyecto en ejecución, organización del archivo de la Dirección Financiera.</t>
  </si>
  <si>
    <t>Analisis de avance de las actividades:
En comite de seguimiento de obra se desarrollo la siguiente agenda: La revisión de compromisos, gestión de recursos para la modificación del convenio para la etapa 3, estado del avance e inversión de recursos de la obra, estado financiero de la interventoria y balance presupuestal.</t>
  </si>
  <si>
    <t>Los metodos de verificación son:
Acta de comité de seguimiento de avance de obra realizado el 06 de mayo de 2021, en el marco del Convenio entre la Agencia Nacional Inmobiliaria Virgilio Barco, Secretaria Distrital de Hacienda y el Concejo de Bogotá D.C.</t>
  </si>
  <si>
    <t>Ya fue elaborado y está en proceso de ajuste por parte de la Oficina de Comunicaciones</t>
  </si>
  <si>
    <t>Ya fue actualizada</t>
  </si>
  <si>
    <t xml:space="preserve">Se realizó un servicio de habilitación a la Oficina de Comunicaciones del Concejo de Bogotá para el diseño e implementación de una estrategia con metodologías, herramientas digitales y mecanismos para la participación ciudadana, mejora de las sesiones, mayor difusión e involucramiento ciudadano. El servicio de habilitación tuvo lugar durante el mes de junio. </t>
  </si>
  <si>
    <t xml:space="preserve">Durante las sesiones Concejo a la Calle que desarrolló el Concejo de Bogotá en la Plaza de Bolivar y el Portal de las Américas se abrió una recepción de propuestas ciudadanas en la plataforma DemoLab. En estas actividades tuvimos solamente 2 propuestas o insumos ciudadanos registrados en la plataforma. 
Sin embargo, durante las sesiones en Plaza de Bolivar y Portal de las Américas se llevó a Cabo una estrategia de participación ciudadana con diferentes elementos metodológicos en los cuales se recibieron distintos insumos de la ciudadanía, entre ellos propuestas ciudadanas. </t>
  </si>
  <si>
    <t xml:space="preserve">Se ha trabajado en la consolidación del primer precedente de articulación del centro de pensamiento con la Universidad del Rosario en dos vías:
1. Convenio Marco interinstitucional entre la Universidad del Rosario y el Concejo de Bogotá
2. Términos de referencia del proyecto Cpstone propuesto por la Universidad del Rosario 
Estos dos documentos aun se encuentran en revisión de la Oficina Jurídica de la Corporación para darle trámite con Mesa Directiva. </t>
  </si>
  <si>
    <t>Demolab: 1. Documento narrativo que explica las actividades y la frecuencia de los procesos de participación ciudadana del DemoLab para el año 2021. Link: https://docs.google.com/document/d/1cZR5ODWZDVNNHVzv_dE49Ak7SMYVBwtxNE-DgNGTTG0/edit?usp=sharing 
Jurìdica: se adjunta  documento soporte de actividades  por parte de DEMOLAB</t>
  </si>
  <si>
    <t>Durante la vigencia 2021 no se han realizado sesiones de seguimiento de acuerdos anteriores  toda vez que en el año 2020 no se presentó negociación entre las organizaciones sindicales y la administración.</t>
  </si>
  <si>
    <t xml:space="preserve">En lo corrido del segundo trimestre los lideres de los procesos desarrollaron la actualizaciòn de 12 procedimientos que contaròn con la revisiòn mètodologica de la Oficina Asesora de Planeaciòn y se incorporaròn los respectivos Puntos de Control. </t>
  </si>
  <si>
    <t>Red interna/Manual de Procesos y Procedimientos, Listado Maestro</t>
  </si>
  <si>
    <t>Para el primer cuatrimestre se realizó el reporte del  monitoreo a los riesgos de corrupción y de gestión, por parte de los lideres de proceso. 
La Oficina Asesora de Planeación con base en estos reportes consolidó  en dos matrices  los riesgos (riesgos de corrupción / riesgos de gestión) con su correspondiente monitoreo tanto a los riesgos como a los controles y el seguimiento a sus respectivos planes de tratamiento.</t>
  </si>
  <si>
    <t>Red interna / carpeta / planeacion_SIG / subcarpeta / Administración de Riesgos</t>
  </si>
  <si>
    <t>En Sesión del 27 de abril de 2021, del Comité Institucional de Gestión y Desempeño, se presentó  los resultados de los indicadores de gestion de los procesos  estratégicos, de apoyo, soporte y de evaluación  del primer trimestre del año 2021, reportados por cada una  de las dependencias de la Corporación</t>
  </si>
  <si>
    <t>Se elaboró un proyecto de Resolución de modificación de la Resolución 388 de 2019, por parte de la Oficina Asesora de Planeación, la cual fue revisada durante el período por parte de la Dirección Jurídica, en lo de su competencia.</t>
  </si>
  <si>
    <t>Comunicaciones oficiales de remisión del proyecto de Resolución a la Dirección Jurídica y retroalimentación de las observaciones en los asuntos de legalidad y técnica jurídica</t>
  </si>
  <si>
    <t>Durante el mes de junio se recibieron de las diferentes dependencias del Concejo, los informes de gestión, los cuales se consolidaron y se presetno a la presidencia de la Corpopracion para su respectiva publicacion en pagina Web.</t>
  </si>
  <si>
    <t>Informe de gestion primer semestre 2021 publicado en pagina web.  https://concejodebogota.gov.co/informes-de-gestion-segundo-semestre-2020/cbogota/2020-12-09/212343.php</t>
  </si>
  <si>
    <t>A la fecha el proceso de evaluación independiente ha finalizado las auditorias de los procesos de Anales, publicaciones, relatoría y sonido y Gestión de recursos físicos, y ejecuta  las auditorías de Talento Humano, Gestión Normativa, Control Político, Gestión Jurídica y Atención del Ciudadano.</t>
  </si>
  <si>
    <t>Red Intena_ X:\AÑO 2021 . Boton de transparencia numeral 4.6 https://concejodebogota.gov.co/4-6-informes-de-auditoria/cbogota/2018-11-26/082711.php</t>
  </si>
  <si>
    <t>Red Intena_ X:\AÑO 2021 . Boton de transparencia numeral 4.7 https://concejodebogota.gov.co/7-2-reportes-de-control-interno/cbogota/2016-05-16/101300.php</t>
  </si>
  <si>
    <t>En cumplimiento del articulo 8 del reglamento interno, la junta de voceros  se reunió durante el segundo trimestre de 2021, en las siguientes fechas 
Abril 26 de 2021
Mayo 28 de 2021
Junio 18 de 2021</t>
  </si>
  <si>
    <t xml:space="preserve">Los veinte (20) Acuerdos Distritales radicados por la Alcaldía Mayor de Bogotá D.C., en la Secretaría General del Concejo de Bogotá se encuentran publicados en los Anales de la Corporación y en el Registro Distrital. A continuación se relacionan los Acuerdo Distritales publicados:
1. Acuerdo 794 de 2021 "Por el cual se establecen lineamientos para incentivar la oferta gratuita de estacionamiento de bicicletas y se dictan otras disposiciones"
2. Acuerdo 795 de 2021 "Por el cual se fortalece la atención en salud mental a través del plan de salud pública de intervenciones colectivas y las funciones de inspección y vigilancia a la prestación de servicios de salud mental"
3. Acuerdo 796 de 2021 "Por medio del cual se crea el Sistema Distrital de Información y Seguimiento de Hurto de Bicicletas y Teléfonos Celulares"
4. Acuerdo 797 de 2021 "Por medio del cual se establecen los lineamientos para la implementación de sistemas productivos solidarios locales, como componente de la Política Pública de Desarrollo Económico, Competitividad y Productividad de Bogotá - Región y se dictan otras disposiciones"
5. Acuerdo 798 de 2021 "Por medio del cual se implementa la estrategia de compras locales “Bogotá compra Bogotá”
6. Acuerdo 799 de 2021 "Por medio del cual se ordena la implementación de medidas de seguridad vial, se promueve el seguimiento a la siniestralidad vial en el sistema integrado de transporte público y se dictan otras disposiciones"
7. Acuerdo 800 de 2021 "Por medio del cual se crea la Mesa Permanente por la Calidad del Aire en la ciudad de Bogotá, D.C. y se establecen unos lineamientos sobre la materia"
8. Acuerdo 801 de 2021 "Por el cual se prohíbe la comercialización de animales vivos en plazas de mercado, se regula su comercialización en otros establecimientos y se dictan otras disposiciones"  
9. Acuerdo 802 de 2021 "Por el cual se establecen lineamientos para la formulación de la metodología para la evaluación y ajuste de los intervalos del Índice Bogotano de Calidad de Aire - IBOCA, y se dictan otras disposiciones"
10. Acuerdo 803 de 2021 "Por el cual se institucionaliza el Observatorio de Turismo de Bogotá y se establecen los lineamientos para su gestión y se dictan otras disposiciones"
11. Acuerdo 804 de 2021 "Por medio del cual se declara la bicicleta como medio de transporte prioritario en Bogotá D.C. y se dictan otras disposiciones para fortalecer su uso"
12. Acuerdo 805 de 2021 "Por medio del cual se establece una política de dignificación de las prácticas laborales en el Distrito Capital de Bogotá"
13. Acuerdo 806 de 2021 "Por medio del cual se establece BACATÁ HIDRÓPOLIS, se dan los lineamientos para su implementación y se dictan otras disposiciones"
14. Acuerdo 807 de 2021 "Por el cual se promueven estrategias integrales de alimentación saludable para desincentivar el consumo de sal y azúcar, con énfasis en bebidas azucaradas, para contribuir a mejorar la calidad de vida y la salud de la población del Distrito Capital"
15. Acuerdo 808 de 2021 "Por el cual se prohíben progresivamente los plásticos de un solo uso en las entidades del Distrito Capital que hacen parte del sector central, descentralizado y localidades y se dictan otras disposiciones"
16. Acuerdo 809 de 2021 "Por medio del cual se reforma el Acuerdo Distrital 017 de 1999, se armoniza normativamente y se reactiva el Consejo Distrital de Paz, Reconciliación, Convivencia y Transformación de Conflictos"
17. Acuerdo 810 de 2021 “Por medio del cual se crea el fondo cuenta para la agencia distrital para la educación superior, la ciencia y la tecnología “ATENEA” y se dictan otras disposiciones”
18. Acuerdo 811 de 2021 “Por medio del cual se impulsan acciones para enfrentar la emergencia climática y el cumplimiento de los objetivos de descarbonización en Bogotá D.C.”
19. Acuerdo 812 de 2021“Por el cual se establecen los lineamientos generales para la formulación de la Política Pública Distrital de Vendedores Informales y se dictan otras disposiciones”
20. Acuerdo 813 de 2021 “Por el cual se establecen lineamientos para crear espacios de integración y participación para la población con discapacidad, en eventos artísticos, culturales y escénicos de índole distrital y local- mayor visibilidad para los artistas con discapacidad”
</t>
  </si>
  <si>
    <t>En la Red Interna de la Corporación, en la siguiente RUTA: SECRETARIA GENERAL (//CBPRINT) (W:) ANALES Y PUBLICACIONES ACUERDOS 2021. Así mismo, en la página web de la Corporación en el siguiente link: https://concejodebogota.gov.co/cbogota/site/artic/20210105/asocfile/20210105185611/edicion_682_acuerdo_813_de_junio_de_2021.pdf  Las publicaciones en el Registro Distrital se pueden consultar en el Sistema de Información de Registro Distrital, en el siguiente link: https://registrodistrital.secretariageneral.gov.co/consultas/mis-solicitudes?fechaRegistroStart=01%2F10%2F2020&amp;fechaRegistroEnd=02%2F07%2F2021&amp;tipoActoId=+&amp;estadoActoId=+&amp;numeroActo=</t>
  </si>
  <si>
    <t xml:space="preserve">La Secreraría General el 21 de mayo de 2021  capacitó a los Cabildantes Estudiantales sobre el quehacer del Concejo de Bogotá, de manera virtual </t>
  </si>
  <si>
    <t>Grabación de la capacitación</t>
  </si>
  <si>
    <t>Se presentaron solicitudes de contratación del equipo, resaltando la de pretación de servicios profesionales para gestionar los componentes tecnológicos y administrativos requeridos para determinar la viabilidad e implementación del sistema de relatoría actualizada, que soporte la actividad misional de las Comisiones Permanentes y la Plenaria de la Corporación.</t>
  </si>
  <si>
    <t xml:space="preserve">Durante el trimestre comprendido entre el 1 de abril al 30 de junio la Secretaria General enc umplimiento del Cronograma anual de condecoraciones abrió las convocatorias para que el Concejo de bogotá otorgará de conformidad con lso acuerdo las siguientes ordenes al mérito:
Abril 25 Orden al Mérito Responsabilidad Social DONA BOGOTA 
Mayo 8 Orden al  Mérito Periodístico ALVARO GÓMEZ HURTADO 
Junio 5 Orden Excelencia Abmbiental JOSE CELESTINO MUTIS
* (Abril 23) La Orden al mérito literario DON QUIJOTE DE MANCHA de conformiddad con la comunición enviada por la Secretaría de Educación, el concurso que debe realizar para seleccionar a los ganadores de esta orden por razones de la pandemia lo aplazó y se programa la entrega para el mes de agosto. </t>
  </si>
  <si>
    <t>Se enlazaron los registros correspondientes e inventario de las series misionales ubicadas en la Biblioteca 954 registros
 La capacitación programada para el 1er trimestre no se ha ejecutado por la falta de presencialidad caudasa por el aislamiento obligatorio.</t>
  </si>
  <si>
    <t xml:space="preserve">Aplicativo librejo </t>
  </si>
  <si>
    <r>
      <rPr>
        <sz val="12"/>
        <color theme="1"/>
        <rFont val="Arial"/>
        <family val="2"/>
      </rPr>
      <t xml:space="preserve">Link en Drive de DemoLab donde se puede evidenciar:
1. Documento de detalle de estrategia y metodologías de Rendición de Cuentas, habilitada y acompañada por el DemoLab. 
2. Resumen de actividades de la estrategia de rendición de cuentas 
3. Capturas de pantalla de las sesiones de co-creación de la estrategia de rendición de cuentas, habilitada y acompañada por el DemoLab. 
LINK: </t>
    </r>
    <r>
      <rPr>
        <u/>
        <sz val="12"/>
        <color rgb="FF1155CC"/>
        <rFont val="Arial"/>
        <family val="2"/>
      </rPr>
      <t>https://drive.google.com/drive/folders/15mYBdbM9YIqh-tg0C4GOtYoWy4PJqALU?usp=sharing</t>
    </r>
  </si>
  <si>
    <r>
      <rPr>
        <sz val="12"/>
        <color theme="1"/>
        <rFont val="Arial"/>
        <family val="2"/>
      </rPr>
      <t xml:space="preserve">Link al Drive de DemoLab en el cual se evidencian los documentos referidos anteriormente: </t>
    </r>
    <r>
      <rPr>
        <u/>
        <sz val="12"/>
        <color rgb="FF1155CC"/>
        <rFont val="Arial"/>
        <family val="2"/>
      </rPr>
      <t>https://drive.google.com/drive/folders/1L5dGsLQSblXElr2PZPOp8afgwY_cJhtm?usp=sharing</t>
    </r>
    <r>
      <rPr>
        <sz val="12"/>
        <color theme="1"/>
        <rFont val="Arial"/>
        <family val="2"/>
      </rPr>
      <t xml:space="preserve"> </t>
    </r>
  </si>
  <si>
    <t>Correo de envio al Comité de transparencia</t>
  </si>
  <si>
    <t xml:space="preserve">Página web, redes sociales oficiales del concejo, informe de gestion 1er semestre 2021
3 documentos:
ACTIVIDAD 51 Estrategia de rendición de cuentas “Cuentas claras Concejo de Bogotá”
ACTIVIDAD 51 Estrategia “Cuentas Claras Concejo de Bogotá”
ACTIVIDAD 51 Plantilla </t>
  </si>
  <si>
    <t>Evidencia de socializacion del informe</t>
  </si>
  <si>
    <t>1. Sesión de trabajo denominado "Esquema de trabajo propuesta de Modificación del Modelo Organizacional – MMO", realizado el 07 de mayo de 2021.
2. Sesión de trabajo denominado "Mesa de Trabajo para la Propuesta de Modificación del Modelo Organizacional del Concejo de Bogotá D.C.", realizado el 31 de mayo de 2021.
3. Sesión de trabajo denominado "Mesa de Trabajo para la Propuesta de Modificación del Modelo Organizacional del Concejo de Bogotá D.C., realizado el 10 de junio de 2021.</t>
  </si>
  <si>
    <t>Los metodos de verificación son:
Documento denominado "Instrumento de Planeación Financiera".</t>
  </si>
  <si>
    <t>Los metodos de verificación son:
Documento denominado "Esquema de operación para la gerencia de los proyectos de inversión".</t>
  </si>
  <si>
    <t>Los metodos de verificación son:
Documento denominado "Seguimiento al procdso de depuración contable de la cartera clasificada por edades en relación con el concetpo de incapacidades"</t>
  </si>
  <si>
    <t>En el segundo trimestre la Oficina de control Interno realizo los siguientes informes:•	Informe de Evaluación Independiente del Estado del Sistema de Control Interno (Segundo Semestre 2020) 
•	Informe de Seguimiento Horas Extras de la Corporación. (Primer Semestre 2021)
•	Informe de seguimiento al Plan Anticorrupción, Atención al Ciudadano y gestión de riesgos. (Primer Cuatrimestre 2021)
•	Informe de Seguimiento a Planes de Mejoramiento</t>
  </si>
  <si>
    <t xml:space="preserve">La información de la planta se actualiza permanentemente de acuerdo con los cambios presentados y a la fecha nos encontramos realizando la validación de la información de las hojas de vida en el SIDEAP, para la actualización de los prefiles ocupacionales. 
En la Carpeta de Administrativa/Carrera Administrativa/Planta de Personal, se encuentra la información publicada. </t>
  </si>
  <si>
    <t>La plataforma está siempre disponible para el ingreso de los funcionarios que se vinculan a la Corporación. La herramienta «induvirtual» cuenta con un módulo que arroja las estadísticas de ingreso de los funcionarios</t>
  </si>
  <si>
    <t xml:space="preserve">Una vez se realice la Capacitación programada para el 16 de julio de 2021, se publicaran en la Carpeta de Administrativa/Carrera Administrativa/Evaluación del Desempeño, los soportes que incluye la presentación y el registro de asistecia. 
 Publicación de los soportes que incluyen la presentación y el registro de asistecia,  en la Carpeta de Administrativa/Carrera Administrativa/Evaluación del Desempeño. </t>
  </si>
  <si>
    <t xml:space="preserve">El informe de los resultados de la evaluación Anual del desempeño 2020-2021, de los servidores de Carrera Administrativa  de la Corporación, se presentó al Equipo Tecnico de Talento humano y  se remitió al área de Bienestar como insumo para la construcción del Plan Institucional de Capacitación e incentivos.
El informe de los resultados de la evaluación Anual del desempeño 2020-2021, se encuentra publicado en la Carpeta de Administratifva/Evaluación del Desempeño/Informe Anual del Desempeño Laboral.   </t>
  </si>
  <si>
    <t xml:space="preserve">La provisión de los Empleos del Concejo de Bogotá, D.C. se ha realizado de con formidad con el Plan de Previsión de Recursos Humanos de la Corporación para la presente vigencia. 
El Plan de Previsión de Recursos Humanos de la Corporación se encuentra publicado en la Carpeta de Planeación y en la Carpeta de Administrativa/Carrera Administrativa/Plan de Previsión de Recursos Humanos. </t>
  </si>
  <si>
    <t xml:space="preserve">Se encuentra en tramite de firma de la Resolución u funcionario de la UAN para ingresar a la Modalidad de Teletrabajo. 
Una vez se tenga firmada la Resolución de vinculación a la Modalidad de Teletrabajo, de un funcionario de la UAN, se publica en la Carpeta de Administrativa/Carrera Administrativa/Teletrabajo. </t>
  </si>
  <si>
    <t>Para esta actividad se requiere el apoyo del Responsable de seguridad de la información</t>
  </si>
  <si>
    <t>Ya está habilitada la línea de contratación para: Diagnosticar el estado actual de la ventanería y placas de la fachada del edificio del Concejo de Bogotá.
A la fecha se realizó la solicitud con la cual se cumple la meta del periodo</t>
  </si>
  <si>
    <t>Debido a la pandemia y finalización del contrato,  la actividad relacionada con oficinas de concejales (que no estan asistiendo por pandemia, no se pudo ejecutar y se sacó de la programación. Esto se hizo para el mes de mayo y en los dos últimos meses se pudo cumplir el cronogrma al 100%
Se programaron 9 actividades y se ejecutaron 8</t>
  </si>
  <si>
    <r>
      <rPr>
        <sz val="12"/>
        <color theme="1"/>
        <rFont val="Arial"/>
        <family val="2"/>
      </rPr>
      <t xml:space="preserve">1. Link de una propuesta ciudadana registrada en la plataforma del DemoLab: </t>
    </r>
    <r>
      <rPr>
        <u/>
        <sz val="12"/>
        <color rgb="FF1155CC"/>
        <rFont val="Arial"/>
        <family val="2"/>
      </rPr>
      <t>https://participa.demolab.com.co/eldialogoeslavia/consulta/6096d51b17603e8655bae540</t>
    </r>
    <r>
      <rPr>
        <sz val="12"/>
        <color theme="1"/>
        <rFont val="Arial"/>
        <family val="2"/>
      </rPr>
      <t xml:space="preserve"> 
2. Link de otra propuesta ciudadana registrada en la plataforma del DemoLab:</t>
    </r>
    <r>
      <rPr>
        <sz val="12"/>
        <color rgb="FF000000"/>
        <rFont val="Arial"/>
        <family val="2"/>
      </rPr>
      <t xml:space="preserve"> </t>
    </r>
    <r>
      <rPr>
        <u/>
        <sz val="12"/>
        <color rgb="FF1155CC"/>
        <rFont val="Arial"/>
        <family val="2"/>
      </rPr>
      <t>https://participa.demolab.com.co/eldialogoeslavia/consulta/6096d65a17603e035fbae544</t>
    </r>
    <r>
      <rPr>
        <sz val="12"/>
        <color theme="1"/>
        <rFont val="Arial"/>
        <family val="2"/>
      </rPr>
      <t xml:space="preserve"> 
3. Documento de informe del DemoLab para rendición de cuentas de primer semestre en el cual se evidencia el análisis de los datos de la participación ciudadana recopilados en Concejo a la Calle. Link: </t>
    </r>
    <r>
      <rPr>
        <u/>
        <sz val="12"/>
        <color rgb="FF1155CC"/>
        <rFont val="Arial"/>
        <family val="2"/>
      </rPr>
      <t>https://drive.google.com/file/d/15SfEtaO5q4WEl_qsRH3hWUUFOiRQ9X3k/view?usp=sharing</t>
    </r>
    <r>
      <rPr>
        <sz val="12"/>
        <color theme="1"/>
        <rFont val="Arial"/>
        <family val="2"/>
      </rPr>
      <t xml:space="preserve"> 
4. Base de datos con los insumos de la ciudadanía digitalizados, sistematizados y categorizados, en el marco del Concejo a la Calle y sus dos actividades de primer semestre. Link: </t>
    </r>
    <r>
      <rPr>
        <u/>
        <sz val="12"/>
        <color rgb="FF1155CC"/>
        <rFont val="Arial"/>
        <family val="2"/>
      </rPr>
      <t>https://drive.google.com/drive/folders/108QFdiWulmLFATcWvMsXtL5laS1qg1Rb?usp=sharing</t>
    </r>
    <r>
      <rPr>
        <sz val="12"/>
        <color theme="1"/>
        <rFont val="Arial"/>
        <family val="2"/>
      </rPr>
      <t xml:space="preserve"> </t>
    </r>
  </si>
  <si>
    <t>El avance de la ejecuión de actividades se encuentra publicado en la red interna administrativa-integridad-Integridad 2021-Reuniones equipos Gestores de Integridad - III reunión.</t>
  </si>
  <si>
    <t xml:space="preserve">Se han ejecutado ocho actividades, de acuerdo con el cronograma del Plan de Gestión dela Integridad. 
1. Socializar el Código de Integridad en la  inducción de los nuevos servidores.
2. Diseñar programa de contenidos para hacer promoción y socialización de los valores del Código de Integridad                                      
3. Oficiar a las áreas que no tienen Gestor para que designen un representante o enlace para la promoción y desarrollo de las actividades
4. Solicitar la creación de un correo para los temas de gestión de la integridad
5. Participar en una experiencia de integridad, externa a la Corporación
6. Realizar la actividad “nuestro valor del mes” , a través de las características y comportamientos relacionados con cada uno de los valores del Código de Integridad
7. Hacer promoción para la participación de los funcionarios en capacitaciones en temas de promoción de valores
8. Reuniones de Promoción y socialización de los valores por dependencia                                      
</t>
  </si>
  <si>
    <t>Se realizaron las siguientes: Caminata ecologíca para 40 funcionarios el 22 de abril, Días de bienestar para 300 funcionarios, Jornadas de Integración - Dia de la Secretaria para 64 funcionarios, actividad realizada el 26 abril, Un Angel en el Cielo, actividad para 67 funcionarios, realizada el 7 de mayo, talleres de clima laboral para 166 funcionarios actividad realizada los días 8, 11, 15 y 16 de junio y las vacaciones recreativas para 143 hijos de funcionarios realizadas del 28 de junio al 2 de julio</t>
  </si>
  <si>
    <t>En el Proceso de Bienestar se tienen los registros de las inscripciones, los informes de las actividades y las encuestas de satisfacción aplicadas en cada una de las actividades.</t>
  </si>
  <si>
    <t>Correos electrónicos del 20-04-2021, 26-05-2021 y 23-06-2021, enviados al webmaster de la Corporación y a la profesional de la Oficina Asesora de Planeación, responsables de publicar el normograma en la página web y en la red interna de la entidad, respectivamente</t>
  </si>
  <si>
    <t xml:space="preserve">Se realizó Concejo a la Calle durante el mes de mayo en Plaza de Bolivar y Portal de las Américas.  En estas dos sesiones se implementaron distintos elementos metodológicos de participación como fichas individuales, telas y lienzos, círculos de la palabra, intervenciones verbales con el micrófono del Concejo, derechos de petición, entre otras. 
Adicionalmente, se realizó un informe con el análisis cuantitativo, cualitativo y recomendaciones para el Concejo de Bogotá, Alcaldía Local y Gobierno Nacional. </t>
  </si>
  <si>
    <t xml:space="preserve">1. Documento de informe y análisis de insumos ciudadanos de Concejo a la Casa. Link: https://drive.google.com/file/d/1vSZ9rPsHgHAtPZbJI7e0s8egw2KXsJsG/view?usp=sharing  
2. Link con insumos de la ciudadanía de la sesión de Plaza de Bolivar: Link:  https://drive.google.com/drive/folders/1m9TR-0xK2khLKZg0xhixGg3lIxCTTN63?usp=sharing  
3. Link con insumos de la ciudadanía en la sesión de Portal de las Américas: https://drive.google.com/drive/folders/1M4czPBTDjrtdSwXI0Z8s6lUT5Q9D4-FV?usp=sharing  
4. Documento de Excel con todos los insumos ciudadanos, categorizados por temas, niveles de incidencia institucional: https://drive.google.com/file/d/1xCb7RWJEfHkwOV-XJo2rk7flIte7LB1o/view?usp=sharing </t>
  </si>
  <si>
    <t>1.Seguimiento Bimestral al Consumo de Agua Potable de las sedes del Concejo de Bogotá Mediante la facturación de EAAB. - Realizado
2.Seguimiento Bimestral al Consumo de Agua Potable de las sedes del Concejo de Bogotá Mediante la facturación de EAAB. - Realizado
3.Seguimiento Bimestral al Consumo de Agua Potable de las sedes del Concejo de Bogotá Mediante la facturación de EAAB. - Realizado
4.Elaborar y divulgar piezas comunicativas que incentiven el uso eficiente del agua en el Concejo de Bogotá D.C. - Realizado</t>
  </si>
  <si>
    <t>1.Seguimiento Mensual al Consumo de Energía de las sedes del Concejo de Bogotá Mediante la facturaciòn de Codensa - Realizado
2.Realizar capacitación a servidores de la entidad en cuanto al uso eficiente de la energía. - Realizado
3.Realizar el Inventario semestral de luminarias de la Corporación - Realizado
4.Elaborar y divulgar piezas comunicativas que incentiven el uso eficiente de la enegía en el Concejo de Bogotá D.C. - No Realizado (No se contaba con profesional disponible para la ejecucion de la actividad).
5.Capacitar a funcionarios con el fin de realizar una separación adecuada de los  residuos convencionales (biodegradables, reciclables, inertes u ordinarios) y residuos peligrosos en la fuente de generación  - Realizado</t>
  </si>
  <si>
    <t>Al comparar este consumo con el valor correspondiente al primer trimestre de 2021 se observa una reducción de 4813 kWh, y frente al mismo periodo del año 2020 un aumento de 1940 kwh. Formato GESTIÓN DE RECURSOS FISICOS - Seguimiento de indicadores.
\\Cbprint.concejobta.loc\planeacion_sig\Indicadores de Gestion\Año 2021.</t>
  </si>
  <si>
    <t xml:space="preserve">1.Verificar el registro de la cantidad de residuos aprovechables en la Corporación por Sede - Realizado
2.Elaborar y divulgar piezas comunicativas que incentiven  la gestión integral de residuos - Realizado
3.Realizar la Verificación establecida en el Decreto 1079 de 2015 de cada entrega de residuos peligrosos al transportador - Realizado
4.Verificar el registro de la cantidad de residuos peligrosos generados en la entidad por sede - Realizado
5.Garantizar el envasado o empacado, embalado y etiquetado conforme al Decreto 1076 de 2015 numeral 2.2.6.1.3.1, literal d) y literal e)  - Realizado
6.Garantizar las fichas de datos de seguridad de los residuos peligrosos almacenados - Realizado
7.Realizar verificación trimestral del etiquetado de insumos químicos en el marco del Sistema Global Armonizado - No Realizado (No se contaba con personal asignado para la ejecución de la actividad)
8.Realizar el cargue a la plataforma del IDEAM del registro de generadores de residuos peligrosos - Realizado
</t>
  </si>
  <si>
    <t>1.Realizar la inclusión de clausulas ambientales en las solicitudes de necesidades de la contratación - Realizado</t>
  </si>
  <si>
    <t xml:space="preserve">1.Realizar seguimiento al registro de biciusuarios - Realizado.
2.Promover el Uso de la Bicicleta en la Corporación mediante piezas divulgativas en la intranet - Realizado.
3.Realizar los mantenimientos preventivos a los jardines de la Corporación - No Realizado.  (No se contó con contratista asignado para la ejecución del mantenimiento en ofician principal.
4.Realizar el proceso de fumigación, control de roedores en la sede principal del Concejo de Bogotá D.C - Realizado.
Aprovechamiento de 344,20 kg de residuos generados
</t>
  </si>
  <si>
    <t>Actualmente se eliminaron lineas de contratación relacionada con los contratatos a solicitar</t>
  </si>
  <si>
    <t>Nivel de avance del plan en el trimestre</t>
  </si>
  <si>
    <t xml:space="preserve">Nivel de avance del plan acumulado durante el año </t>
  </si>
  <si>
    <t xml:space="preserve">Agendas y ordenes del dia de los dias 5 de abril, 5 de mayo,de 2021 y actas sucintas </t>
  </si>
  <si>
    <t xml:space="preserve">Se reporta avance, que no se incorpora al cálculo trimestral, dado que no estaba programado para el período objeto de seguimiento:  :
Comisión Primera: En el segundo trimestre de 2021, la Comisión Primera Permanente del Plan de Desarrollo debatió y aprobó en primer  debate los proyectos de Acuerdo priorizados  127, 130, 134, 146, 151, 171, 196.
Comsión Segunda: Se priorizaron 9 Proyectos de Acuerdo por bancadas así:  Alianza Verde (2);  Partido Liberal (1); Cambio Radical (1); Colombia Justa y Libre (1); Bogotá para la Gente (1); Centro Democrático (2); Partido Mira (1).  </t>
  </si>
  <si>
    <t xml:space="preserve">Comisión Primera: actas sucintas de los dias 19.20.21.22.24 de abril, 07,13,27de mayo y 02, 05 de junio de 2021.
Comisión Segunda: Memorando de priorización radicado por los Honorables Concejales,  Material de Sesiones y Cuadro seguimiento Proyecto de Acuerdo que se encuentra publicados en la Red Interna.  </t>
  </si>
  <si>
    <t>Se reporta avance, que no se incorpora al cálculo trimestral, dado que no estaba programado para el período objeto de seguimiento:  
En el segundo trimestre de 2021, en la Comisión Primera Permanente del Plan de Desarrollo, en  ejercicio de Control Político en sesión del 5 de abril  se debatieron las proposiciones  536 de 2020  y 131 de 2021Tema: “prestación de Servicios públicos  y Reclamaciones por  facturación de los servicios públicos domiciliarios de gas natural y energía eléctrica en el marco de la pandemia Covid 19; en el  desarrollo de las mismas intervinieron 3 ciudadanos Jorge Beltrán  y Edwar Alfaro – Presencial -Alfonso Jiménez - Virtual.                                                                  En sesión del   5 de mayo, en desarrollo de las proposiciones  667 y 715 de 2020 Tema: Situación hornos crematorios en Bogotá en pandemia y pos- pandemia intervinieron ciudadano Alfonso Jiménez Cuesta Francisco Moreno, Damaris Cadena Ortiz- Andrea Castro de la Torre,  Edil y Patricia Ramírez  por Chat.    
Igualmente  en el segundo trimestre de 2021, la Comisión Primera Permanente del Plan de Desarrollo debatió y aprobó en primer  debate los proyectos de Acuerdo  127, 130, 134, 146, 151, 171, 196 con temas muy  mportantes para la ciudadania como 1-.En Bogota, Primero el Peaton,2-Se promueve e incentiva la construcción de cruces peatonales seguros a nivel en la ciudad de Bogotá D.C. 3- Estrategias tendientes a prevenir y combatir los problemas de salud pública asociados a la alimentación no saludable en las tiendas escolares oficiales del Distrito Capital</t>
  </si>
  <si>
    <t>Comisión Primera:
En el segundo trimestre de 2021, el 5 de abril se llevó a cabo el debate  a las proposiciones   536  DE 2020 Y 131 de 2021, Tema: “Reclamaciones por  facturación de los servicios públicos domiciliarios de gas natural y energía eléctrica en marco de la pandemia Covid -19”. 
Comisión Segunda: 
Se programaron y se realizaron  3 sesiones  para el seguimiento de la emergencia sanitaria
Comisión Tercera: 
En la comisión de Hacienda y Crédito Público se realizaron seis (6) debates de control político: sobre la reactivación económica se realizaron 3 sesiones: 25 enero 4 y 9 se febrero con 5 proposiciones; con el tema de reactivación en el contexto del Covid-19 el 27 de enero proposición 094 del 2020; el 24 de abril y 3 de mayo con las proposiciones 605, 633 y 668 del 2020 sobre Giros Bogotá solidaria en casa. Debates concluidos</t>
  </si>
  <si>
    <t>Comisión Primera: 
Agenda, orden del dia y acta scinta del 05 de abril de 2021.
Comisión Segunda: 
Agendas programadas para debate 29 y 30 de enero y 2 de febrero de 2021;  ,Actas sucintas; red interna.
Comisión Tercera: 
Actas de la comision :S:\HACIENDA Y CREDITO PUBLICO\PERIODO 2020 - 2023\AÑO 2021\ACTAS\ACTAS APROBADAS-FIRMADAS</t>
  </si>
  <si>
    <t>Solicitudes de contratación</t>
  </si>
  <si>
    <t>Demolab:
Se realizó la planeación estratégica del Demolab para el año 2021, en la cual se identificaron actividades e hitos clave para el laboratorio. Entre ellos se identificaron y se encuentran las actividades de la línea de Apertura, Participación e Incidencia del laboratorio. 
Adicionalmente, se realizó un documento de insumo para la Oficina de Atención al Ciudadano y otras dependencias con el detalle de las actividades.
Comisión Segunda: 
En el segundo trimestre no hubo participación de la ciudadanía en los debates de control poiítico: Aunado a lo anterior, se llevaron a cabo discusiones de proyectos de acuerdo en donde la participacióon ciudadana es muy escasa, salvo en los proyectos de acuerdo que son de gran calado. 
Dirección Jurídica: 
El Proceso de Atención al Ciudadano apoya las actividades adelantadas por el Laboratorio de Innovación del Concejo de Bogotá, D.C.</t>
  </si>
  <si>
    <t>Demolab: 
Se desarrolló un documento narrativo y una matriz de excel con el cronograma de actividadesde participación ciudadana a desarrollar por el DemoLab en 2021.
Como se indicó anteriormente, en el segundo trimestre no hibo participación ciudadano por lo que no se hizo necesario la elaboración de cronogramas para tal fin. 
Dirección Jurídica: 
Se encuentra elaborado y se viene  divulgando a través de la página  web y las redes sociales.  Se evidencia en el “Documento de planeación de actividades de participación</t>
  </si>
  <si>
    <t xml:space="preserve">Demolab: 1. Documento narrativo que explica las actividades y la frecuencia de los procesos de participación ciudadana del DemoLab para el año 2021. Link: https://docs.google.com/document/d/1cZR5ODWZDVNNHVzv_dE49Ak7SMYVBwtxNE-DgNGTTG0/edit?usp=sharing 
2. Cronograma de actividades departicipación ciudadana del DemoLab en la línea de apertura, participación e incidencia para el años 2021. Link: https://docs.google.com/spreadsheets/d/1dVAUBftDy51j_mb7Cv1f5rip4uiZCF1YdeDczKrhPoY/edit?usp=sharing </t>
  </si>
  <si>
    <t>Secretaría General: 
Revisados los archivos de la secretaría General no se evidenció que se haya programado Foros donde se contara con la participación de Expertos y ciudadanía en sesiones de Control Político en el segundo Trimestre de 2021
Comisión Primera:
En el segundo trimestre de 2021 la no realizó foros.
Comisión Tercera: Durante el trimestre solicitado no se realizaron foros en esta Comisión con participación de expertos</t>
  </si>
  <si>
    <t xml:space="preserve"> Ya fue elaborado y socializado en debida forma</t>
  </si>
  <si>
    <t>Se cuenta con el documento denominado "Instrumento de Planeación Financiera", con el siguiente contenido:
a. Plan Anual de Adquisiciones: el cual contiene lineas de inversión, presupuesto, rubros, dependencia y giros acumulados. 
b. Proyectos de Inversión: adquisicion de bienes y servicios, los  cuáles tienen los valores presupuestados y ejecutados con sus respectivos porcentajes. 
c. Presupuesto de funcionamiento: clasificado por dependencias, en donde controlan los valores programados y ejecutados, con su respectivo porcentaje de ejecución. 
d. Plan de acción: actividades con valores presupuestados y ejecutados en la vigencia y proyección de vigencias futuras. 
e. Toda la información cruzada a partir de PAA por líneas de contratación.</t>
  </si>
  <si>
    <t>Se hace un avance al documento denominado "Documento técnico para la programación y seguimiento al proceso de adquisición de bienes y servicios.", con el siguiente contenido:
a. Objetivo.
b. Caracterización del proceso de contratación y el proceso de programación, ejecución y cierre del presupuesto de gastos e inversiones, realizado por el Concejo de Bogotá D.C. y la Secretaria Distrital de Hacienda para la adquisición de bienes y servicios para la Corporación.
c. Construcción de herramientas propuestas para la articulación de los procesos entre la Secretaria Distrital de Hacienda y la Corporación.</t>
  </si>
  <si>
    <t>Se cuenta con el documento denominado: "Esquema de operación de para la gerencia de los proyectos de inversión", con el siguiente contenido:
a. Objetivo.
b. Etapas de los proyectos de inversión.
c. Herramientas para el control y seguimiento de los proyectos de inversión.
d. Formulación proyectos de inversión.
e. Lineamientos en la formulación de proyectos de inversión en el Concejo de Bogotá D.C.
f. Seguimiento proyectos de inversión.</t>
  </si>
  <si>
    <t xml:space="preserve">Se cuenta con el documento denominado " Seguimiento al proceso de depuración contable de la cartera clasificada por edades en relación con el concepto de incapacidades.", para la cual, en cumplimiento de la actividad, se cuenta con el siguiente avance:
En el proceso de determinación de la Cartera por Edades de Incapacidades, en el período de enero a junio de 2021 se ha trabajado con el 100% de la cartera de incapacidades, saldo visto por valor de $ 462.911.040, el avance total de la determinación de la cartera de incapacidades para este período asciende a un valor de $205.593.763 y una participación en referencia al valor total del 44%.
</t>
  </si>
  <si>
    <t>Se cuenta con el documento denominado: "Propuesta para la actualización de un sistema de información que soporte el proceso de nómina", con el siguiente contenido:
a. Antecedentes del sistema personal y de nómina (PERNO).
b. Problematica.
c. Arbol del problema.
d. Bitacora de causas y efectos.
e. Necesidad.
f. Propuesta.</t>
  </si>
  <si>
    <t>Se desarrolla la Fase II para el periodo de abril y junio con las siguientes acciones: identificación e intervención  de los libros de autoliquidaciones, identificación e intervención de los libros de nomina, identificación de microfichas e identificación y depuración  del archivo de despacho del Director Financiero,</t>
  </si>
  <si>
    <t>Se ha realizado la revisión mensual de la actualización del normograma de acuerdo con la información remitida por los procesos así:
Abril:
8. Talento Humano 
9. Gestión Jurídica 
12. Sistemas y Seguridad de la Información y
15. Evaluación Independiente
Mayo:
7. Atención al Ciudadano 
8. Talento Humano
9. Gestión Jurídica 
Junio:
1. Gestión Direccionamiento Estratégico
3. Gestión Mejora Continua
4. Gestión Normativa
6. Control Político 
7. Atención al Ciudadano 
8. Talento Humano
9. Gestión Jurídica
13. Gestión Documental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</si>
</sst>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 #,##0_-;_-* &quot;-&quot;_-;_-@_-"/>
    <numFmt numFmtId="165" formatCode="0.0%"/>
    <numFmt numFmtId="166" formatCode="0.0"/>
  </numFmts>
  <fonts count="30"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2"/>
      <color rgb="FFFF0000"/>
      <name val="Arial"/>
      <family val="2"/>
    </font>
    <font>
      <sz val="12"/>
      <color theme="1"/>
      <name val="Arial"/>
      <family val="2"/>
    </font>
    <font>
      <sz val="13"/>
      <color rgb="FFFF0000"/>
      <name val="Calibri"/>
      <family val="2"/>
    </font>
    <font>
      <sz val="11"/>
      <color theme="1"/>
      <name val="Arial"/>
      <family val="2"/>
    </font>
    <font>
      <sz val="10"/>
      <color rgb="FF000000"/>
      <name val="Arial"/>
      <family val="2"/>
    </font>
    <font>
      <sz val="8"/>
      <name val="Calibri"/>
      <family val="2"/>
      <scheme val="minor"/>
    </font>
    <font>
      <b/>
      <sz val="12"/>
      <color rgb="FFFF0000"/>
      <name val="Arial"/>
      <family val="2"/>
    </font>
    <font>
      <sz val="14"/>
      <name val="Calibri"/>
      <family val="2"/>
    </font>
    <font>
      <sz val="18"/>
      <name val="Arial"/>
      <family val="2"/>
    </font>
    <font>
      <b/>
      <sz val="14"/>
      <name val="Arial"/>
      <family val="2"/>
    </font>
    <font>
      <b/>
      <sz val="12"/>
      <color theme="1"/>
      <name val="Arial"/>
      <family val="2"/>
    </font>
    <font>
      <b/>
      <i/>
      <sz val="12"/>
      <color theme="1"/>
      <name val="Arial"/>
      <family val="2"/>
    </font>
    <font>
      <u/>
      <sz val="12"/>
      <name val="Arial"/>
      <family val="2"/>
    </font>
    <font>
      <b/>
      <u/>
      <sz val="12"/>
      <name val="Arial"/>
      <family val="2"/>
    </font>
    <font>
      <sz val="12"/>
      <color rgb="FF000000"/>
      <name val="Arial"/>
      <family val="2"/>
    </font>
    <font>
      <sz val="9"/>
      <color indexed="81"/>
      <name val="Tahoma"/>
      <charset val="1"/>
    </font>
    <font>
      <u/>
      <sz val="11"/>
      <color theme="10"/>
      <name val="Calibri"/>
      <family val="2"/>
      <scheme val="minor"/>
    </font>
    <font>
      <sz val="11"/>
      <color rgb="FF000000"/>
      <name val="Arial"/>
      <family val="2"/>
    </font>
    <font>
      <sz val="11"/>
      <color theme="1"/>
      <name val="Arial"/>
    </font>
    <font>
      <u/>
      <sz val="12"/>
      <color theme="1"/>
      <name val="Arial"/>
      <family val="2"/>
    </font>
    <font>
      <u/>
      <sz val="12"/>
      <color rgb="FF1155CC"/>
      <name val="Arial"/>
      <family val="2"/>
    </font>
    <font>
      <sz val="16"/>
      <color theme="1"/>
      <name val="Arial Narrow"/>
      <family val="2"/>
    </font>
    <font>
      <b/>
      <sz val="16"/>
      <name val="Arial"/>
      <family val="2"/>
    </font>
  </fonts>
  <fills count="11">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
      <patternFill patternType="solid">
        <fgColor theme="8" tint="0.39997558519241921"/>
        <bgColor rgb="FFE2EFD9"/>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right style="thin">
        <color indexed="64"/>
      </right>
      <top/>
      <bottom/>
      <diagonal/>
    </border>
    <border>
      <left/>
      <right style="thin">
        <color indexed="64"/>
      </right>
      <top/>
      <bottom style="thin">
        <color theme="1" tint="0.249977111117893"/>
      </bottom>
      <diagonal/>
    </border>
    <border>
      <left/>
      <right style="thin">
        <color rgb="FF000000"/>
      </right>
      <top style="thin">
        <color rgb="FF000000"/>
      </top>
      <bottom style="thin">
        <color rgb="FF000000"/>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diagonal/>
    </border>
    <border>
      <left/>
      <right style="thin">
        <color theme="1" tint="0.249977111117893"/>
      </right>
      <top/>
      <bottom/>
      <diagonal/>
    </border>
    <border>
      <left/>
      <right style="thin">
        <color theme="1" tint="0.249977111117893"/>
      </right>
      <top/>
      <bottom style="thin">
        <color theme="1" tint="0.249977111117893"/>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bottom style="thin">
        <color indexed="64"/>
      </bottom>
      <diagonal/>
    </border>
  </borders>
  <cellStyleXfs count="11">
    <xf numFmtId="0" fontId="0" fillId="0" borderId="0"/>
    <xf numFmtId="0" fontId="1" fillId="0" borderId="0"/>
    <xf numFmtId="0" fontId="2" fillId="0" borderId="0"/>
    <xf numFmtId="9" fontId="3" fillId="0" borderId="0" applyFont="0" applyFill="0" applyBorder="0" applyAlignment="0" applyProtection="0"/>
    <xf numFmtId="0" fontId="10" fillId="0" borderId="0"/>
    <xf numFmtId="0" fontId="11"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5" fillId="0" borderId="0"/>
    <xf numFmtId="0" fontId="23" fillId="0" borderId="0" applyNumberFormat="0" applyFill="0" applyBorder="0" applyAlignment="0" applyProtection="0"/>
  </cellStyleXfs>
  <cellXfs count="363">
    <xf numFmtId="0" fontId="0" fillId="0" borderId="0" xfId="0"/>
    <xf numFmtId="0" fontId="5" fillId="0" borderId="0" xfId="1" applyFont="1" applyFill="1" applyAlignment="1" applyProtection="1">
      <alignment horizontal="center"/>
      <protection hidden="1"/>
    </xf>
    <xf numFmtId="0" fontId="6" fillId="2" borderId="3" xfId="0" applyFont="1" applyFill="1" applyBorder="1" applyAlignment="1" applyProtection="1">
      <alignment vertical="center" wrapText="1"/>
    </xf>
    <xf numFmtId="0" fontId="5" fillId="0" borderId="0" xfId="1" applyFont="1" applyFill="1" applyAlignment="1" applyProtection="1">
      <alignment horizontal="center" vertical="center"/>
      <protection hidden="1"/>
    </xf>
    <xf numFmtId="0" fontId="5" fillId="0" borderId="1" xfId="0" quotePrefix="1" applyFont="1" applyFill="1" applyBorder="1" applyAlignment="1" applyProtection="1">
      <alignment horizontal="center" vertical="center" wrapText="1" shrinkToFit="1"/>
    </xf>
    <xf numFmtId="9" fontId="5" fillId="0" borderId="1" xfId="1" applyNumberFormat="1" applyFont="1" applyFill="1" applyBorder="1" applyAlignment="1" applyProtection="1">
      <alignment horizontal="center" vertical="center"/>
    </xf>
    <xf numFmtId="0" fontId="5" fillId="0" borderId="1" xfId="1" quotePrefix="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5" fillId="0" borderId="0" xfId="1" applyFont="1" applyFill="1" applyAlignment="1" applyProtection="1">
      <alignment horizontal="center"/>
    </xf>
    <xf numFmtId="0" fontId="5" fillId="0" borderId="0" xfId="1" applyFont="1" applyFill="1" applyAlignment="1" applyProtection="1">
      <alignment horizontal="center" vertical="center"/>
    </xf>
    <xf numFmtId="0" fontId="5" fillId="0" borderId="0" xfId="1" applyFont="1" applyProtection="1"/>
    <xf numFmtId="0" fontId="5" fillId="0" borderId="1" xfId="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0" borderId="1" xfId="1" applyFont="1" applyFill="1" applyBorder="1" applyAlignment="1">
      <alignment horizontal="justify" vertical="center" wrapText="1"/>
    </xf>
    <xf numFmtId="0" fontId="5" fillId="0" borderId="1" xfId="0" quotePrefix="1" applyFont="1" applyFill="1" applyBorder="1" applyAlignment="1">
      <alignment horizontal="center" vertical="center" wrapText="1" shrinkToFit="1"/>
    </xf>
    <xf numFmtId="0" fontId="5" fillId="0" borderId="0" xfId="1" applyFont="1" applyFill="1" applyProtection="1">
      <protection hidden="1"/>
    </xf>
    <xf numFmtId="0" fontId="5" fillId="0" borderId="1" xfId="1" applyFont="1" applyFill="1" applyBorder="1" applyAlignment="1" applyProtection="1">
      <alignment horizontal="center" vertical="center"/>
    </xf>
    <xf numFmtId="49" fontId="5" fillId="0" borderId="1" xfId="1" applyNumberFormat="1" applyFont="1" applyFill="1" applyBorder="1" applyAlignment="1" applyProtection="1">
      <alignment horizontal="center" vertical="center" wrapText="1"/>
    </xf>
    <xf numFmtId="0" fontId="5" fillId="0" borderId="0" xfId="1" applyFont="1" applyProtection="1">
      <protection hidden="1"/>
    </xf>
    <xf numFmtId="9" fontId="5" fillId="0" borderId="1" xfId="1" applyNumberFormat="1" applyFont="1" applyFill="1" applyBorder="1" applyAlignment="1" applyProtection="1">
      <alignment horizontal="center" vertical="center" wrapText="1"/>
    </xf>
    <xf numFmtId="0" fontId="5" fillId="0" borderId="1" xfId="1" applyFont="1" applyFill="1" applyBorder="1" applyProtection="1">
      <protection hidden="1"/>
    </xf>
    <xf numFmtId="1"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0" xfId="1" applyFont="1" applyFill="1" applyBorder="1" applyAlignment="1">
      <alignment horizontal="center" vertical="center" wrapText="1"/>
    </xf>
    <xf numFmtId="9" fontId="5" fillId="0" borderId="5" xfId="1" applyNumberFormat="1" applyFont="1" applyFill="1" applyBorder="1" applyAlignment="1">
      <alignment horizontal="center" vertical="center"/>
    </xf>
    <xf numFmtId="0" fontId="5" fillId="0" borderId="1" xfId="0" quotePrefix="1" applyFont="1" applyFill="1" applyBorder="1" applyAlignment="1">
      <alignment horizontal="justify" vertical="center" wrapText="1" shrinkToFit="1"/>
    </xf>
    <xf numFmtId="0" fontId="5" fillId="0" borderId="2" xfId="1" applyFont="1" applyFill="1" applyBorder="1" applyAlignment="1">
      <alignment horizontal="center" vertical="center" wrapText="1"/>
    </xf>
    <xf numFmtId="9" fontId="5" fillId="0" borderId="5" xfId="1" applyNumberFormat="1" applyFont="1" applyFill="1" applyBorder="1" applyAlignment="1">
      <alignment horizontal="center" vertical="center" wrapText="1"/>
    </xf>
    <xf numFmtId="0" fontId="5" fillId="0" borderId="5"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5" fillId="0" borderId="0" xfId="1" applyFont="1" applyFill="1" applyProtection="1"/>
    <xf numFmtId="0" fontId="5" fillId="0" borderId="1" xfId="1"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9" fontId="5" fillId="0" borderId="1" xfId="1"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1" quotePrefix="1" applyFont="1" applyFill="1" applyBorder="1" applyAlignment="1">
      <alignment horizontal="center" vertical="center" wrapText="1"/>
    </xf>
    <xf numFmtId="0" fontId="5" fillId="0" borderId="5" xfId="1" applyFont="1" applyFill="1" applyBorder="1" applyAlignment="1" applyProtection="1">
      <alignment horizontal="center" vertical="center" wrapText="1"/>
    </xf>
    <xf numFmtId="1" fontId="5" fillId="0" borderId="1" xfId="1"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0" xfId="1" applyFont="1" applyFill="1" applyBorder="1" applyAlignment="1">
      <alignment horizontal="justify" vertical="center" wrapText="1"/>
    </xf>
    <xf numFmtId="9" fontId="5" fillId="0" borderId="0" xfId="1" applyNumberFormat="1" applyFont="1" applyFill="1" applyBorder="1" applyAlignment="1">
      <alignment horizontal="center" vertical="center"/>
    </xf>
    <xf numFmtId="0" fontId="5" fillId="0" borderId="0" xfId="1" applyFont="1" applyFill="1" applyBorder="1" applyAlignment="1">
      <alignment horizontal="center" vertical="center"/>
    </xf>
    <xf numFmtId="165" fontId="5" fillId="0" borderId="0" xfId="1" applyNumberFormat="1" applyFont="1" applyFill="1" applyBorder="1" applyAlignment="1">
      <alignment horizontal="center" vertical="center"/>
    </xf>
    <xf numFmtId="0" fontId="5" fillId="0" borderId="0" xfId="1" applyFont="1" applyFill="1" applyAlignment="1" applyProtection="1">
      <alignment horizontal="justify"/>
    </xf>
    <xf numFmtId="0" fontId="5" fillId="0" borderId="0" xfId="1" applyFont="1" applyFill="1" applyAlignment="1" applyProtection="1">
      <alignment horizontal="justify" vertical="center"/>
    </xf>
    <xf numFmtId="0" fontId="5" fillId="0" borderId="0" xfId="1" applyFont="1" applyFill="1" applyAlignment="1" applyProtection="1">
      <alignment horizontal="justify" vertical="center"/>
      <protection hidden="1"/>
    </xf>
    <xf numFmtId="0" fontId="5" fillId="0" borderId="1"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1" applyFont="1" applyBorder="1" applyAlignment="1">
      <alignment horizontal="center" vertical="center"/>
    </xf>
    <xf numFmtId="0" fontId="5" fillId="9" borderId="0" xfId="1" applyFont="1" applyFill="1" applyBorder="1" applyAlignment="1">
      <alignment horizontal="justify" vertical="center" wrapText="1"/>
    </xf>
    <xf numFmtId="0" fontId="5" fillId="9" borderId="0" xfId="1" applyFont="1" applyFill="1" applyAlignment="1" applyProtection="1">
      <alignment horizontal="justify" vertical="center" wrapText="1"/>
    </xf>
    <xf numFmtId="0" fontId="5" fillId="9" borderId="0" xfId="1" applyFont="1" applyFill="1" applyAlignment="1" applyProtection="1">
      <alignment horizontal="justify" vertical="center" wrapText="1"/>
      <protection hidden="1"/>
    </xf>
    <xf numFmtId="1" fontId="7" fillId="0" borderId="1" xfId="1"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19" xfId="0" applyFont="1" applyFill="1" applyBorder="1" applyAlignment="1">
      <alignment horizontal="center" vertical="center" wrapText="1"/>
    </xf>
    <xf numFmtId="0" fontId="6" fillId="4" borderId="1" xfId="0"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5" fillId="0" borderId="1" xfId="1" quotePrefix="1" applyFont="1" applyFill="1" applyBorder="1" applyAlignment="1">
      <alignment horizontal="justify" vertical="center" wrapText="1"/>
    </xf>
    <xf numFmtId="0" fontId="5" fillId="0" borderId="1" xfId="1" applyFont="1" applyFill="1" applyBorder="1" applyAlignment="1">
      <alignment horizontal="left" vertical="center" wrapText="1"/>
    </xf>
    <xf numFmtId="1" fontId="5" fillId="0" borderId="1" xfId="3"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1" fontId="5" fillId="0" borderId="5" xfId="1" applyNumberFormat="1" applyFont="1" applyFill="1" applyBorder="1" applyAlignment="1">
      <alignment horizontal="center" vertical="center"/>
    </xf>
    <xf numFmtId="0" fontId="5" fillId="0" borderId="1" xfId="1" quotePrefix="1" applyFont="1" applyFill="1" applyBorder="1" applyAlignment="1">
      <alignment horizontal="left" vertical="center" wrapText="1"/>
    </xf>
    <xf numFmtId="49" fontId="5" fillId="0" borderId="1" xfId="1" quotePrefix="1"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0" fontId="5" fillId="0" borderId="1" xfId="1" applyFont="1" applyFill="1" applyBorder="1" applyAlignment="1" applyProtection="1">
      <alignment horizontal="center" vertical="center" wrapText="1"/>
      <protection hidden="1"/>
    </xf>
    <xf numFmtId="49" fontId="5" fillId="0" borderId="1" xfId="1" applyNumberFormat="1" applyFont="1" applyFill="1" applyBorder="1" applyAlignment="1">
      <alignment horizontal="justify" vertical="center" wrapText="1"/>
    </xf>
    <xf numFmtId="0" fontId="5" fillId="0" borderId="1" xfId="1" applyFont="1" applyFill="1" applyBorder="1" applyAlignment="1" applyProtection="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9" fontId="5" fillId="0" borderId="1" xfId="0" applyNumberFormat="1" applyFont="1" applyFill="1" applyBorder="1" applyAlignment="1">
      <alignment horizontal="center" vertical="center" wrapText="1"/>
    </xf>
    <xf numFmtId="1" fontId="5" fillId="0" borderId="1" xfId="3" applyNumberFormat="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1" xfId="0" quotePrefix="1" applyFont="1" applyFill="1" applyBorder="1" applyAlignment="1">
      <alignment horizontal="center" vertical="center" shrinkToFit="1"/>
    </xf>
    <xf numFmtId="0" fontId="5" fillId="0" borderId="4" xfId="1" applyFont="1" applyFill="1" applyBorder="1" applyAlignment="1">
      <alignment horizontal="center" vertical="center" wrapText="1"/>
    </xf>
    <xf numFmtId="9" fontId="5" fillId="0" borderId="4" xfId="1" applyNumberFormat="1" applyFont="1" applyFill="1" applyBorder="1" applyAlignment="1">
      <alignment horizontal="center" vertical="center"/>
    </xf>
    <xf numFmtId="9" fontId="5" fillId="0" borderId="8" xfId="1" applyNumberFormat="1" applyFont="1" applyFill="1" applyBorder="1" applyAlignment="1">
      <alignment horizontal="center" vertical="center"/>
    </xf>
    <xf numFmtId="0" fontId="5" fillId="0" borderId="1" xfId="0" applyFont="1" applyFill="1" applyBorder="1" applyAlignment="1">
      <alignment vertical="center" wrapText="1" readingOrder="1"/>
    </xf>
    <xf numFmtId="0" fontId="5" fillId="0" borderId="1" xfId="1" applyNumberFormat="1" applyFont="1" applyFill="1" applyBorder="1" applyAlignment="1">
      <alignment horizontal="center" vertical="center" wrapText="1"/>
    </xf>
    <xf numFmtId="0" fontId="5" fillId="0" borderId="1" xfId="1" applyFont="1" applyFill="1" applyBorder="1" applyAlignment="1" applyProtection="1">
      <alignment horizontal="center" vertical="center"/>
      <protection hidden="1"/>
    </xf>
    <xf numFmtId="165" fontId="5" fillId="0" borderId="1" xfId="1" applyNumberFormat="1" applyFont="1" applyFill="1" applyBorder="1" applyAlignment="1">
      <alignment horizontal="center" vertical="center"/>
    </xf>
    <xf numFmtId="165" fontId="5" fillId="0" borderId="5" xfId="1" applyNumberFormat="1" applyFont="1" applyFill="1" applyBorder="1" applyAlignment="1">
      <alignment horizontal="center" vertical="center"/>
    </xf>
    <xf numFmtId="0" fontId="5" fillId="0" borderId="1" xfId="1" applyNumberFormat="1" applyFont="1" applyFill="1" applyBorder="1" applyAlignment="1">
      <alignment horizontal="center" vertical="center"/>
    </xf>
    <xf numFmtId="0" fontId="6" fillId="0" borderId="0" xfId="1" applyFont="1" applyAlignment="1" applyProtection="1">
      <alignment vertical="center"/>
    </xf>
    <xf numFmtId="0" fontId="6" fillId="5" borderId="1" xfId="1" applyFont="1" applyFill="1" applyBorder="1" applyAlignment="1" applyProtection="1">
      <alignment horizontal="center" vertical="center"/>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1" fontId="5" fillId="0" borderId="1" xfId="1" applyNumberFormat="1" applyFont="1" applyFill="1" applyBorder="1" applyAlignment="1" applyProtection="1">
      <alignment horizontal="center" vertical="center"/>
    </xf>
    <xf numFmtId="0" fontId="5" fillId="0" borderId="1" xfId="1" applyFont="1" applyFill="1" applyBorder="1" applyAlignment="1" applyProtection="1">
      <alignment vertical="center" wrapText="1"/>
    </xf>
    <xf numFmtId="9" fontId="8" fillId="0" borderId="1" xfId="3" applyFont="1" applyFill="1" applyBorder="1" applyAlignment="1">
      <alignment horizontal="center" vertical="center"/>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3" xfId="4"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2"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xf>
    <xf numFmtId="10" fontId="5" fillId="0" borderId="1" xfId="3" applyNumberFormat="1" applyFont="1" applyFill="1" applyBorder="1" applyAlignment="1">
      <alignment horizontal="center" vertical="center"/>
    </xf>
    <xf numFmtId="0" fontId="5" fillId="0" borderId="13" xfId="0" applyFont="1" applyBorder="1" applyAlignment="1">
      <alignment horizontal="center" vertical="center" wrapText="1"/>
    </xf>
    <xf numFmtId="0" fontId="5" fillId="0" borderId="4"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4" xfId="0" applyFont="1" applyFill="1" applyBorder="1" applyAlignment="1">
      <alignment horizontal="center" vertical="center"/>
    </xf>
    <xf numFmtId="0" fontId="5" fillId="0" borderId="4" xfId="0" applyFont="1" applyBorder="1" applyAlignment="1">
      <alignment horizontal="justify"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1" xfId="0" applyFont="1" applyBorder="1" applyAlignment="1">
      <alignment horizontal="center" vertical="center" wrapText="1"/>
    </xf>
    <xf numFmtId="9" fontId="5" fillId="0" borderId="1" xfId="0" applyNumberFormat="1" applyFont="1" applyFill="1" applyBorder="1" applyAlignment="1">
      <alignment horizontal="center" vertical="center" wrapText="1" shrinkToFi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3" xfId="0" applyFont="1" applyFill="1" applyBorder="1" applyAlignment="1" applyProtection="1">
      <alignment horizontal="justify" vertical="center" wrapText="1"/>
    </xf>
    <xf numFmtId="0" fontId="5" fillId="0" borderId="1" xfId="1" applyFont="1" applyFill="1" applyBorder="1" applyAlignment="1" applyProtection="1">
      <alignment horizontal="justify" vertical="center" wrapText="1"/>
    </xf>
    <xf numFmtId="0" fontId="5" fillId="0" borderId="1" xfId="1" applyFont="1" applyBorder="1" applyAlignment="1">
      <alignment horizontal="justify" vertical="center" wrapText="1"/>
    </xf>
    <xf numFmtId="1" fontId="5" fillId="0" borderId="1" xfId="1" applyNumberFormat="1" applyFont="1" applyBorder="1" applyAlignment="1">
      <alignment horizontal="center" vertical="center" wrapText="1"/>
    </xf>
    <xf numFmtId="0" fontId="14" fillId="0" borderId="1" xfId="0" applyFont="1" applyFill="1" applyBorder="1" applyAlignment="1">
      <alignment horizontal="justify" vertical="center" wrapText="1"/>
    </xf>
    <xf numFmtId="49" fontId="5" fillId="0" borderId="1" xfId="1" applyNumberFormat="1" applyFont="1" applyBorder="1" applyAlignment="1">
      <alignment horizontal="center" vertical="center" wrapText="1"/>
    </xf>
    <xf numFmtId="0" fontId="5" fillId="0" borderId="1" xfId="1" applyFont="1" applyBorder="1" applyAlignment="1" applyProtection="1">
      <alignment horizontal="center" vertical="center" wrapText="1"/>
    </xf>
    <xf numFmtId="9" fontId="5" fillId="0" borderId="1" xfId="1" applyNumberFormat="1" applyFont="1" applyBorder="1" applyAlignment="1" applyProtection="1">
      <alignment horizontal="center" vertical="center" wrapText="1"/>
    </xf>
    <xf numFmtId="0" fontId="5" fillId="0" borderId="1" xfId="1" applyFont="1" applyBorder="1" applyAlignment="1" applyProtection="1">
      <alignment horizontal="justify" vertical="center" wrapText="1"/>
    </xf>
    <xf numFmtId="1" fontId="5" fillId="0" borderId="5" xfId="1" applyNumberFormat="1" applyFont="1" applyFill="1" applyBorder="1" applyAlignment="1">
      <alignment horizontal="center" vertical="center" wrapText="1"/>
    </xf>
    <xf numFmtId="164" fontId="5" fillId="0" borderId="1" xfId="6" applyFont="1" applyFill="1" applyBorder="1" applyAlignment="1" applyProtection="1">
      <alignment vertical="center"/>
    </xf>
    <xf numFmtId="164" fontId="5" fillId="0" borderId="5" xfId="6" applyFont="1" applyFill="1" applyBorder="1" applyAlignment="1" applyProtection="1">
      <alignment horizontal="center" vertical="center"/>
    </xf>
    <xf numFmtId="0" fontId="5" fillId="0" borderId="1" xfId="0" applyFont="1" applyFill="1" applyBorder="1" applyAlignment="1">
      <alignment horizontal="center" vertical="center" wrapText="1" readingOrder="1"/>
    </xf>
    <xf numFmtId="0" fontId="5" fillId="0" borderId="7" xfId="0" applyFont="1" applyFill="1" applyBorder="1" applyAlignment="1">
      <alignment horizontal="center" vertical="center" wrapText="1"/>
    </xf>
    <xf numFmtId="0" fontId="5" fillId="0" borderId="11" xfId="4"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0" xfId="1" applyFont="1" applyFill="1" applyProtection="1">
      <protection hidden="1"/>
    </xf>
    <xf numFmtId="0" fontId="5" fillId="0" borderId="2" xfId="0"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quotePrefix="1" applyFont="1" applyFill="1" applyBorder="1" applyAlignment="1">
      <alignment horizontal="justify" vertical="center" wrapText="1"/>
    </xf>
    <xf numFmtId="0" fontId="6" fillId="2" borderId="3" xfId="0" applyFont="1" applyFill="1" applyBorder="1" applyAlignment="1" applyProtection="1">
      <alignment horizontal="center" vertical="center" wrapText="1"/>
    </xf>
    <xf numFmtId="0" fontId="5" fillId="0"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9" fontId="5" fillId="0" borderId="1" xfId="3"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9" fontId="5" fillId="0" borderId="1" xfId="1" applyNumberFormat="1" applyFont="1" applyBorder="1" applyAlignment="1">
      <alignment horizontal="center" vertical="center"/>
    </xf>
    <xf numFmtId="0" fontId="5" fillId="0" borderId="1" xfId="1" applyFont="1" applyBorder="1" applyAlignment="1" applyProtection="1">
      <alignment horizontal="center" vertical="center"/>
      <protection hidden="1"/>
    </xf>
    <xf numFmtId="0" fontId="8" fillId="0" borderId="32" xfId="0"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pplyProtection="1">
      <alignment horizontal="center" vertical="center" wrapText="1"/>
      <protection hidden="1"/>
    </xf>
    <xf numFmtId="0" fontId="8" fillId="0" borderId="19" xfId="0" applyFont="1" applyBorder="1" applyAlignment="1">
      <alignment horizontal="left" vertical="center" wrapText="1"/>
    </xf>
    <xf numFmtId="0" fontId="5" fillId="0" borderId="2" xfId="0" applyFont="1" applyBorder="1" applyAlignment="1">
      <alignment horizontal="center" vertical="center" wrapText="1"/>
    </xf>
    <xf numFmtId="0" fontId="5" fillId="0" borderId="1" xfId="1" applyFont="1" applyBorder="1" applyAlignment="1">
      <alignment horizontal="center" vertical="center" wrapText="1"/>
    </xf>
    <xf numFmtId="0" fontId="8" fillId="0" borderId="19" xfId="0" applyFont="1" applyBorder="1" applyAlignment="1">
      <alignment horizontal="center" vertical="center" wrapText="1"/>
    </xf>
    <xf numFmtId="0" fontId="5" fillId="0" borderId="1" xfId="1" applyFont="1" applyBorder="1" applyAlignment="1" applyProtection="1">
      <alignment horizontal="center" vertical="center" wrapText="1"/>
      <protection hidden="1"/>
    </xf>
    <xf numFmtId="9" fontId="5" fillId="0" borderId="1" xfId="1" applyNumberFormat="1" applyFont="1" applyBorder="1" applyAlignment="1">
      <alignment horizontal="center" vertical="center" wrapText="1"/>
    </xf>
    <xf numFmtId="9" fontId="5" fillId="0" borderId="5" xfId="1" applyNumberFormat="1" applyFont="1" applyBorder="1" applyAlignment="1">
      <alignment horizontal="center" vertical="center" wrapText="1"/>
    </xf>
    <xf numFmtId="9" fontId="8" fillId="0" borderId="32" xfId="0" applyNumberFormat="1" applyFont="1" applyBorder="1" applyAlignment="1">
      <alignment horizontal="center" vertical="center"/>
    </xf>
    <xf numFmtId="9" fontId="5" fillId="0" borderId="2" xfId="1" applyNumberFormat="1" applyFont="1" applyBorder="1" applyAlignment="1">
      <alignment horizontal="center" vertical="center" wrapText="1"/>
    </xf>
    <xf numFmtId="14" fontId="5" fillId="0" borderId="2" xfId="1" applyNumberFormat="1" applyFont="1" applyBorder="1" applyAlignment="1">
      <alignment horizontal="center" vertical="center" wrapText="1"/>
    </xf>
    <xf numFmtId="9" fontId="8" fillId="0" borderId="33" xfId="0" applyNumberFormat="1" applyFont="1" applyBorder="1" applyAlignment="1">
      <alignment horizontal="center" vertical="center"/>
    </xf>
    <xf numFmtId="9" fontId="5" fillId="0" borderId="31" xfId="1" applyNumberFormat="1" applyFont="1" applyBorder="1" applyAlignment="1">
      <alignment horizontal="center" vertical="center" wrapText="1"/>
    </xf>
    <xf numFmtId="0" fontId="5" fillId="0" borderId="5" xfId="1" applyFont="1" applyBorder="1" applyAlignment="1" applyProtection="1">
      <alignment horizontal="center" vertical="center" wrapText="1"/>
      <protection hidden="1"/>
    </xf>
    <xf numFmtId="0" fontId="5" fillId="0" borderId="1" xfId="1" quotePrefix="1" applyFont="1" applyFill="1" applyBorder="1" applyAlignment="1" applyProtection="1">
      <alignment horizontal="justify" vertical="center" wrapText="1"/>
      <protection hidden="1"/>
    </xf>
    <xf numFmtId="10" fontId="5" fillId="0" borderId="1" xfId="1" applyNumberFormat="1" applyFont="1" applyFill="1" applyBorder="1" applyAlignment="1">
      <alignment horizontal="center" vertical="center"/>
    </xf>
    <xf numFmtId="10" fontId="5" fillId="0" borderId="5" xfId="1" applyNumberFormat="1" applyFont="1" applyFill="1" applyBorder="1" applyAlignment="1">
      <alignment horizontal="center" vertical="center"/>
    </xf>
    <xf numFmtId="0" fontId="5" fillId="9" borderId="1" xfId="1" quotePrefix="1" applyFont="1" applyFill="1" applyBorder="1" applyAlignment="1">
      <alignment horizontal="justify" vertical="center" wrapText="1"/>
    </xf>
    <xf numFmtId="0" fontId="5" fillId="0" borderId="19" xfId="0"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8" fillId="0" borderId="24" xfId="0" applyFont="1" applyBorder="1" applyAlignment="1">
      <alignment horizontal="center" vertical="center" wrapText="1"/>
    </xf>
    <xf numFmtId="3" fontId="8" fillId="0" borderId="19" xfId="0" applyNumberFormat="1" applyFont="1" applyBorder="1" applyAlignment="1">
      <alignment horizontal="center" vertical="center" wrapText="1"/>
    </xf>
    <xf numFmtId="0" fontId="5" fillId="9" borderId="1" xfId="0" applyFont="1" applyFill="1" applyBorder="1" applyAlignment="1">
      <alignment horizontal="left" vertical="center" wrapText="1" shrinkToFit="1"/>
    </xf>
    <xf numFmtId="0" fontId="5" fillId="9" borderId="1" xfId="0" applyFont="1" applyFill="1" applyBorder="1" applyAlignment="1">
      <alignment horizontal="center" vertical="center" wrapText="1" shrinkToFit="1"/>
    </xf>
    <xf numFmtId="0" fontId="5" fillId="0" borderId="5" xfId="0" quotePrefix="1" applyFont="1" applyBorder="1" applyAlignment="1">
      <alignment horizontal="justify" vertical="center" wrapText="1" shrinkToFit="1"/>
    </xf>
    <xf numFmtId="0" fontId="15" fillId="0" borderId="0" xfId="1" applyFont="1" applyProtection="1">
      <protection hidden="1"/>
    </xf>
    <xf numFmtId="0" fontId="15" fillId="0" borderId="0" xfId="1" applyFont="1" applyAlignment="1" applyProtection="1">
      <alignment horizontal="center"/>
      <protection hidden="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6" fillId="0" borderId="0" xfId="1" applyFont="1" applyAlignment="1" applyProtection="1">
      <alignment horizontal="justify" vertical="center"/>
      <protection hidden="1"/>
    </xf>
    <xf numFmtId="0" fontId="5" fillId="0" borderId="0" xfId="1" applyFont="1" applyAlignment="1" applyProtection="1">
      <alignment horizontal="justify" vertical="center"/>
      <protection hidden="1"/>
    </xf>
    <xf numFmtId="0" fontId="16" fillId="0" borderId="0" xfId="1" applyFont="1" applyAlignment="1" applyProtection="1">
      <alignment horizontal="left" vertical="top" wrapText="1"/>
      <protection hidden="1"/>
    </xf>
    <xf numFmtId="0" fontId="5" fillId="0" borderId="0" xfId="1" applyFont="1" applyAlignment="1" applyProtection="1">
      <alignment horizontal="justify" vertical="top"/>
      <protection hidden="1"/>
    </xf>
    <xf numFmtId="0" fontId="8" fillId="0" borderId="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 xfId="1" applyNumberFormat="1" applyFont="1" applyFill="1" applyBorder="1" applyAlignment="1" applyProtection="1">
      <alignment horizontal="center" vertical="center" wrapText="1"/>
    </xf>
    <xf numFmtId="0" fontId="5" fillId="0" borderId="1" xfId="0" applyFont="1" applyBorder="1" applyAlignment="1">
      <alignment horizontal="center" vertical="center" wrapText="1"/>
    </xf>
    <xf numFmtId="9" fontId="5" fillId="0" borderId="2"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5" fillId="0" borderId="1" xfId="1" applyFont="1" applyFill="1" applyBorder="1" applyAlignment="1" applyProtection="1">
      <alignment horizontal="justify" vertical="center" wrapText="1"/>
      <protection hidden="1"/>
    </xf>
    <xf numFmtId="0" fontId="5" fillId="0" borderId="5" xfId="1" applyFont="1" applyFill="1" applyBorder="1" applyAlignment="1" applyProtection="1">
      <alignment horizontal="center"/>
      <protection hidden="1"/>
    </xf>
    <xf numFmtId="9" fontId="5" fillId="0" borderId="5" xfId="3" applyNumberFormat="1" applyFont="1" applyFill="1" applyBorder="1" applyAlignment="1" applyProtection="1">
      <alignment horizontal="center" vertical="center"/>
      <protection hidden="1"/>
    </xf>
    <xf numFmtId="0" fontId="8" fillId="0" borderId="1" xfId="0" applyFont="1" applyFill="1" applyBorder="1" applyAlignment="1">
      <alignment horizontal="justify" vertical="center" wrapText="1"/>
    </xf>
    <xf numFmtId="0" fontId="8" fillId="0" borderId="5" xfId="0" applyFont="1" applyFill="1" applyBorder="1" applyAlignment="1">
      <alignment horizontal="center"/>
    </xf>
    <xf numFmtId="0" fontId="8" fillId="0" borderId="5" xfId="0" applyFont="1" applyFill="1" applyBorder="1"/>
    <xf numFmtId="0" fontId="8" fillId="0" borderId="24" xfId="0" applyFont="1" applyFill="1" applyBorder="1" applyAlignment="1">
      <alignment horizontal="center" vertical="center" wrapText="1"/>
    </xf>
    <xf numFmtId="49" fontId="5" fillId="0" borderId="1" xfId="1" applyNumberFormat="1" applyFont="1" applyFill="1" applyBorder="1" applyAlignment="1" applyProtection="1">
      <alignment horizontal="justify" vertical="center" wrapText="1"/>
      <protection locked="0"/>
    </xf>
    <xf numFmtId="165" fontId="5" fillId="0" borderId="5" xfId="3" applyNumberFormat="1" applyFont="1" applyFill="1" applyBorder="1" applyAlignment="1" applyProtection="1">
      <alignment horizontal="center" vertical="center"/>
      <protection hidden="1"/>
    </xf>
    <xf numFmtId="9" fontId="21" fillId="0" borderId="0" xfId="3" applyFont="1" applyFill="1" applyAlignment="1">
      <alignment horizontal="center" vertical="center"/>
    </xf>
    <xf numFmtId="9" fontId="5" fillId="0" borderId="1" xfId="1" applyNumberFormat="1" applyFont="1" applyFill="1" applyBorder="1" applyAlignment="1" applyProtection="1">
      <alignment horizontal="center" vertical="center"/>
      <protection hidden="1"/>
    </xf>
    <xf numFmtId="165" fontId="5" fillId="0" borderId="1" xfId="3" applyNumberFormat="1" applyFont="1" applyFill="1" applyBorder="1" applyAlignment="1" applyProtection="1">
      <alignment horizontal="center" vertical="center"/>
      <protection hidden="1"/>
    </xf>
    <xf numFmtId="10" fontId="5" fillId="0" borderId="1" xfId="1" applyNumberFormat="1" applyFont="1" applyFill="1" applyBorder="1" applyAlignment="1" applyProtection="1">
      <alignment horizontal="center" vertical="center"/>
      <protection hidden="1"/>
    </xf>
    <xf numFmtId="9" fontId="8" fillId="0" borderId="32" xfId="0" applyNumberFormat="1" applyFont="1" applyFill="1" applyBorder="1" applyAlignment="1">
      <alignment horizontal="center" vertical="center"/>
    </xf>
    <xf numFmtId="9" fontId="8" fillId="0" borderId="1" xfId="0" applyNumberFormat="1" applyFont="1" applyFill="1" applyBorder="1" applyAlignment="1">
      <alignment horizontal="center" vertical="center"/>
    </xf>
    <xf numFmtId="9" fontId="8" fillId="0" borderId="1" xfId="0" applyNumberFormat="1" applyFont="1" applyFill="1" applyBorder="1" applyAlignment="1">
      <alignment horizontal="justify" vertical="center" wrapText="1"/>
    </xf>
    <xf numFmtId="14" fontId="8" fillId="0" borderId="1" xfId="0" applyNumberFormat="1" applyFont="1" applyFill="1" applyBorder="1" applyAlignment="1">
      <alignment horizontal="justify" vertical="center" wrapText="1"/>
    </xf>
    <xf numFmtId="9" fontId="5" fillId="0" borderId="2" xfId="1" applyNumberFormat="1" applyFont="1" applyFill="1" applyBorder="1" applyAlignment="1">
      <alignment horizontal="center" vertical="center" wrapText="1"/>
    </xf>
    <xf numFmtId="14" fontId="5" fillId="0" borderId="2" xfId="1" applyNumberFormat="1" applyFont="1" applyFill="1" applyBorder="1" applyAlignment="1">
      <alignment horizontal="center" vertical="center" wrapText="1"/>
    </xf>
    <xf numFmtId="9" fontId="5" fillId="0" borderId="1" xfId="3" applyFont="1" applyFill="1" applyBorder="1" applyAlignment="1" applyProtection="1">
      <alignment horizontal="center" vertical="center"/>
      <protection hidden="1"/>
    </xf>
    <xf numFmtId="0" fontId="5" fillId="0" borderId="1" xfId="1" applyFont="1" applyFill="1" applyBorder="1" applyAlignment="1" applyProtection="1">
      <alignment wrapText="1"/>
      <protection hidden="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0" borderId="0" xfId="1" applyFont="1" applyFill="1" applyProtection="1">
      <protection hidden="1"/>
    </xf>
    <xf numFmtId="0" fontId="5" fillId="0" borderId="1" xfId="1" applyFont="1" applyFill="1" applyBorder="1" applyProtection="1">
      <protection hidden="1"/>
    </xf>
    <xf numFmtId="0" fontId="5" fillId="0" borderId="1" xfId="1" applyFont="1" applyFill="1" applyBorder="1" applyAlignment="1" applyProtection="1">
      <alignment horizontal="center" vertical="center" wrapText="1"/>
    </xf>
    <xf numFmtId="0" fontId="5" fillId="0" borderId="1" xfId="1" quotePrefix="1" applyFont="1" applyFill="1" applyBorder="1" applyAlignment="1">
      <alignment horizontal="justify" vertical="center" wrapText="1"/>
    </xf>
    <xf numFmtId="0" fontId="5" fillId="0" borderId="1" xfId="1" applyFont="1" applyBorder="1" applyProtection="1">
      <protection hidden="1"/>
    </xf>
    <xf numFmtId="0" fontId="15" fillId="0" borderId="1" xfId="1" applyFont="1" applyFill="1" applyBorder="1" applyAlignment="1" applyProtection="1">
      <alignment horizontal="center"/>
      <protection hidden="1"/>
    </xf>
    <xf numFmtId="9" fontId="5" fillId="0" borderId="1" xfId="3" applyNumberFormat="1" applyFont="1" applyFill="1" applyBorder="1" applyAlignment="1" applyProtection="1">
      <alignment horizontal="center" vertical="center"/>
      <protection hidden="1"/>
    </xf>
    <xf numFmtId="0" fontId="8" fillId="0" borderId="1" xfId="0" applyFont="1" applyFill="1" applyBorder="1" applyAlignment="1">
      <alignment horizontal="center"/>
    </xf>
    <xf numFmtId="0" fontId="5" fillId="0" borderId="7" xfId="1" applyFont="1" applyFill="1" applyBorder="1" applyProtection="1">
      <protection hidden="1"/>
    </xf>
    <xf numFmtId="0" fontId="5" fillId="0" borderId="7" xfId="1" applyFont="1" applyFill="1" applyBorder="1" applyAlignment="1" applyProtection="1">
      <alignment horizontal="justify" vertical="center" wrapText="1"/>
      <protection hidden="1"/>
    </xf>
    <xf numFmtId="0" fontId="5" fillId="0" borderId="0" xfId="1" applyFont="1" applyFill="1" applyAlignment="1" applyProtection="1">
      <alignment vertical="center"/>
      <protection hidden="1"/>
    </xf>
    <xf numFmtId="0" fontId="5" fillId="0" borderId="0" xfId="1" applyFont="1" applyAlignment="1" applyProtection="1">
      <alignment horizontal="justify" vertical="center" wrapText="1"/>
      <protection hidden="1"/>
    </xf>
    <xf numFmtId="0" fontId="17" fillId="10" borderId="1" xfId="0" applyFont="1" applyFill="1" applyBorder="1" applyAlignment="1">
      <alignment horizontal="justify" vertical="center" wrapText="1"/>
    </xf>
    <xf numFmtId="0" fontId="5" fillId="0" borderId="5" xfId="1" applyFont="1" applyFill="1" applyBorder="1" applyAlignment="1" applyProtection="1">
      <alignment horizontal="justify" vertical="center" wrapText="1"/>
      <protection hidden="1"/>
    </xf>
    <xf numFmtId="0" fontId="15" fillId="0" borderId="1" xfId="1" applyFont="1" applyBorder="1" applyProtection="1">
      <protection hidden="1"/>
    </xf>
    <xf numFmtId="0" fontId="8" fillId="0" borderId="1" xfId="0" applyFont="1" applyFill="1" applyBorder="1"/>
    <xf numFmtId="166" fontId="28" fillId="0" borderId="1" xfId="1" applyNumberFormat="1" applyFont="1" applyFill="1" applyBorder="1" applyAlignment="1" applyProtection="1">
      <alignment horizontal="justify" vertical="center" wrapText="1"/>
    </xf>
    <xf numFmtId="165" fontId="29" fillId="0" borderId="1" xfId="1" applyNumberFormat="1" applyFont="1" applyBorder="1" applyAlignment="1" applyProtection="1">
      <alignment horizontal="center"/>
      <protection hidden="1"/>
    </xf>
    <xf numFmtId="0" fontId="5" fillId="0" borderId="1" xfId="1" applyFont="1" applyFill="1" applyBorder="1" applyAlignment="1" applyProtection="1">
      <alignment vertical="center" wrapText="1"/>
      <protection hidden="1"/>
    </xf>
    <xf numFmtId="0" fontId="5" fillId="0" borderId="19" xfId="9" applyFont="1" applyFill="1" applyBorder="1" applyAlignment="1">
      <alignment horizontal="justify" vertical="center" wrapText="1"/>
    </xf>
    <xf numFmtId="0" fontId="5" fillId="0" borderId="5" xfId="10" applyFont="1" applyFill="1" applyBorder="1" applyAlignment="1" applyProtection="1">
      <alignment horizontal="justify" vertical="center" wrapText="1"/>
      <protection hidden="1"/>
    </xf>
    <xf numFmtId="0" fontId="5" fillId="0" borderId="1" xfId="1" applyFont="1" applyFill="1" applyBorder="1" applyAlignment="1" applyProtection="1">
      <alignment vertical="top" wrapText="1"/>
      <protection hidden="1"/>
    </xf>
    <xf numFmtId="0" fontId="8" fillId="0" borderId="5" xfId="0" applyFont="1" applyFill="1" applyBorder="1" applyAlignment="1">
      <alignment horizontal="justify" vertical="center" wrapText="1"/>
    </xf>
    <xf numFmtId="0" fontId="26" fillId="0" borderId="34" xfId="9" applyFont="1" applyFill="1" applyBorder="1" applyAlignment="1">
      <alignment horizontal="justify" vertical="center" wrapText="1"/>
    </xf>
    <xf numFmtId="0" fontId="8" fillId="0" borderId="19" xfId="9" applyFont="1" applyFill="1" applyBorder="1" applyAlignment="1">
      <alignment horizontal="justify" vertical="center" wrapText="1"/>
    </xf>
    <xf numFmtId="0" fontId="21" fillId="0" borderId="0" xfId="0" applyFont="1" applyFill="1" applyAlignment="1">
      <alignment horizontal="justify" vertical="center" wrapText="1"/>
    </xf>
    <xf numFmtId="0" fontId="5" fillId="0" borderId="1" xfId="1" quotePrefix="1" applyFont="1" applyFill="1" applyBorder="1" applyAlignment="1" applyProtection="1">
      <alignment vertical="center" wrapText="1"/>
      <protection hidden="1"/>
    </xf>
    <xf numFmtId="0" fontId="8" fillId="0" borderId="1" xfId="0" applyFont="1" applyFill="1" applyBorder="1" applyAlignment="1">
      <alignment vertical="top" wrapText="1"/>
    </xf>
    <xf numFmtId="0" fontId="0" fillId="0" borderId="1" xfId="0" applyFill="1" applyBorder="1" applyAlignment="1">
      <alignment vertical="top" wrapText="1"/>
    </xf>
    <xf numFmtId="0" fontId="24" fillId="0" borderId="1" xfId="0" applyFont="1" applyFill="1" applyBorder="1" applyAlignment="1">
      <alignment vertical="center" wrapText="1"/>
    </xf>
    <xf numFmtId="0" fontId="21" fillId="0" borderId="1" xfId="0" applyFont="1" applyFill="1" applyBorder="1" applyAlignment="1">
      <alignment horizontal="justify" vertical="center" wrapText="1"/>
    </xf>
    <xf numFmtId="0" fontId="0" fillId="0" borderId="1" xfId="0" applyFill="1" applyBorder="1" applyAlignment="1">
      <alignment vertical="center"/>
    </xf>
    <xf numFmtId="0" fontId="5" fillId="0" borderId="1" xfId="1" applyNumberFormat="1" applyFont="1" applyFill="1" applyBorder="1" applyAlignment="1" applyProtection="1">
      <alignment horizontal="left" vertical="center" wrapText="1"/>
    </xf>
    <xf numFmtId="0" fontId="5" fillId="0" borderId="5" xfId="1" applyNumberFormat="1" applyFont="1" applyFill="1" applyBorder="1" applyAlignment="1" applyProtection="1">
      <alignment horizontal="justify" vertical="center" wrapText="1"/>
    </xf>
    <xf numFmtId="0" fontId="5" fillId="0" borderId="7" xfId="1" applyNumberFormat="1" applyFont="1" applyFill="1" applyBorder="1" applyAlignment="1" applyProtection="1">
      <alignment horizontal="center" vertical="center" wrapText="1"/>
    </xf>
    <xf numFmtId="0" fontId="5" fillId="0" borderId="7" xfId="1" applyFont="1" applyFill="1" applyBorder="1" applyAlignment="1">
      <alignment horizontal="center" vertical="center" wrapText="1"/>
    </xf>
    <xf numFmtId="0" fontId="5" fillId="0" borderId="7" xfId="1" applyFont="1" applyFill="1" applyBorder="1" applyAlignment="1" applyProtection="1">
      <alignment horizontal="center" vertical="center"/>
      <protection hidden="1"/>
    </xf>
    <xf numFmtId="0" fontId="5" fillId="0" borderId="7"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protection hidden="1"/>
    </xf>
    <xf numFmtId="0" fontId="8" fillId="0" borderId="35" xfId="0" applyFont="1" applyFill="1" applyBorder="1" applyAlignment="1">
      <alignment horizontal="justify" vertical="center" wrapText="1"/>
    </xf>
    <xf numFmtId="0" fontId="5" fillId="0" borderId="1" xfId="1" applyFont="1" applyFill="1" applyBorder="1" applyAlignment="1" applyProtection="1">
      <alignment horizontal="justify" vertical="center"/>
      <protection hidden="1"/>
    </xf>
    <xf numFmtId="0" fontId="10" fillId="0" borderId="24" xfId="0" applyFont="1" applyFill="1" applyBorder="1" applyAlignment="1">
      <alignment horizontal="justify" vertical="center" wrapText="1"/>
    </xf>
    <xf numFmtId="0" fontId="4" fillId="0" borderId="1" xfId="1" applyFont="1" applyFill="1" applyBorder="1" applyAlignment="1" applyProtection="1">
      <alignment vertical="top" wrapText="1"/>
      <protection hidden="1"/>
    </xf>
    <xf numFmtId="0" fontId="5" fillId="0" borderId="1" xfId="1" applyFont="1" applyFill="1" applyBorder="1" applyAlignment="1" applyProtection="1">
      <alignment horizontal="left" vertical="center" wrapText="1"/>
      <protection hidden="1"/>
    </xf>
    <xf numFmtId="165" fontId="5" fillId="0" borderId="1" xfId="1" applyNumberFormat="1" applyFont="1" applyFill="1" applyBorder="1" applyAlignment="1" applyProtection="1">
      <alignment horizontal="center" vertical="center"/>
      <protection hidden="1"/>
    </xf>
    <xf numFmtId="0" fontId="5" fillId="0" borderId="1" xfId="1" applyFont="1" applyFill="1" applyBorder="1" applyAlignment="1" applyProtection="1">
      <alignment horizontal="left" wrapText="1"/>
      <protection hidden="1"/>
    </xf>
    <xf numFmtId="9" fontId="5" fillId="0" borderId="1" xfId="1" applyNumberFormat="1" applyFont="1" applyFill="1" applyBorder="1" applyAlignment="1">
      <alignment horizontal="left" vertical="center" wrapText="1"/>
    </xf>
    <xf numFmtId="0" fontId="5" fillId="0" borderId="5" xfId="1" applyFont="1" applyFill="1" applyBorder="1" applyAlignment="1">
      <alignment horizontal="justify" vertical="center" wrapText="1"/>
    </xf>
    <xf numFmtId="0" fontId="5" fillId="0" borderId="1" xfId="1" applyNumberFormat="1" applyFont="1" applyFill="1" applyBorder="1" applyAlignment="1" applyProtection="1">
      <alignment horizontal="justify" vertical="center" wrapText="1"/>
    </xf>
    <xf numFmtId="9" fontId="5" fillId="0" borderId="1" xfId="1" applyNumberFormat="1" applyFont="1" applyFill="1" applyBorder="1" applyAlignment="1" applyProtection="1">
      <alignment horizontal="center"/>
      <protection hidden="1"/>
    </xf>
    <xf numFmtId="0" fontId="5" fillId="0" borderId="0" xfId="1" applyFont="1" applyFill="1" applyAlignment="1" applyProtection="1">
      <alignment horizontal="justify" vertical="center" wrapText="1"/>
      <protection hidden="1"/>
    </xf>
    <xf numFmtId="0" fontId="17" fillId="10" borderId="1" xfId="0" applyFont="1" applyFill="1" applyBorder="1" applyAlignment="1">
      <alignment horizontal="center" vertical="center"/>
    </xf>
    <xf numFmtId="0" fontId="8" fillId="0" borderId="1" xfId="0" applyFont="1" applyBorder="1" applyAlignment="1">
      <alignment horizontal="justify" vertical="center" wrapText="1"/>
    </xf>
    <xf numFmtId="0" fontId="6" fillId="5" borderId="1" xfId="1" applyFont="1" applyFill="1" applyBorder="1" applyAlignment="1" applyProtection="1">
      <alignment horizontal="center" vertical="center"/>
    </xf>
    <xf numFmtId="0" fontId="8" fillId="0" borderId="2" xfId="0" applyFont="1" applyFill="1" applyBorder="1" applyAlignment="1">
      <alignment horizontal="center" vertical="center"/>
    </xf>
    <xf numFmtId="0" fontId="8" fillId="0" borderId="9"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9" fontId="5" fillId="0" borderId="1" xfId="0" applyNumberFormat="1" applyFont="1" applyBorder="1" applyAlignment="1">
      <alignment horizontal="center" vertical="center"/>
    </xf>
    <xf numFmtId="0" fontId="5" fillId="0" borderId="14" xfId="0" applyFont="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4" borderId="1" xfId="0"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6" fillId="6" borderId="1" xfId="1" applyFont="1" applyFill="1" applyBorder="1" applyAlignment="1" applyProtection="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1" xfId="4" applyFont="1" applyBorder="1" applyAlignment="1">
      <alignment horizontal="center" vertical="center" wrapText="1"/>
    </xf>
    <xf numFmtId="0" fontId="6" fillId="3" borderId="1" xfId="1" applyFont="1" applyFill="1" applyBorder="1" applyAlignment="1" applyProtection="1">
      <alignment horizontal="center" vertical="center" wrapText="1"/>
    </xf>
    <xf numFmtId="0" fontId="5" fillId="0" borderId="17" xfId="0" applyFont="1" applyFill="1" applyBorder="1" applyAlignment="1">
      <alignment horizontal="center" vertical="center" wrapText="1"/>
    </xf>
    <xf numFmtId="0" fontId="5" fillId="0" borderId="18" xfId="0" applyFont="1" applyBorder="1" applyAlignment="1">
      <alignment horizontal="center" vertical="center" wrapText="1"/>
    </xf>
    <xf numFmtId="0" fontId="6" fillId="7" borderId="1" xfId="1" applyFont="1" applyFill="1" applyBorder="1" applyAlignment="1" applyProtection="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0" borderId="0" xfId="1" applyFont="1" applyAlignment="1" applyProtection="1">
      <alignment horizontal="center" vertical="center" wrapText="1"/>
      <protection hidden="1"/>
    </xf>
    <xf numFmtId="0" fontId="5" fillId="0" borderId="0" xfId="1" applyFont="1" applyAlignment="1" applyProtection="1">
      <alignment horizontal="right" vertical="center" wrapText="1"/>
      <protection hidden="1"/>
    </xf>
    <xf numFmtId="0" fontId="6" fillId="3" borderId="1" xfId="1" applyFont="1" applyFill="1" applyBorder="1" applyAlignment="1" applyProtection="1">
      <alignment horizontal="center" vertical="center" wrapText="1"/>
      <protection hidden="1"/>
    </xf>
    <xf numFmtId="0" fontId="5" fillId="0" borderId="10" xfId="0" applyFont="1" applyBorder="1" applyAlignment="1">
      <alignment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6" fillId="3" borderId="1" xfId="1" quotePrefix="1" applyFont="1" applyFill="1" applyBorder="1" applyAlignment="1" applyProtection="1">
      <alignment horizontal="center" vertical="center" wrapText="1"/>
    </xf>
    <xf numFmtId="0" fontId="5" fillId="0" borderId="16" xfId="0" applyFont="1" applyBorder="1" applyAlignment="1">
      <alignment horizontal="center" vertical="center" wrapText="1"/>
    </xf>
    <xf numFmtId="0" fontId="7" fillId="0" borderId="2"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4" xfId="0" applyFont="1" applyFill="1" applyBorder="1" applyAlignment="1">
      <alignment horizontal="center" vertical="center"/>
    </xf>
  </cellXfs>
  <cellStyles count="11">
    <cellStyle name="Hipervínculo" xfId="10" builtinId="8"/>
    <cellStyle name="Millares [0] 2" xfId="6"/>
    <cellStyle name="Millares [0] 2 2" xfId="7"/>
    <cellStyle name="Millares [0] 3" xfId="8"/>
    <cellStyle name="Normal" xfId="0" builtinId="0"/>
    <cellStyle name="Normal 2" xfId="4"/>
    <cellStyle name="Normal 2 2" xfId="2"/>
    <cellStyle name="Normal 3" xfId="5"/>
    <cellStyle name="Normal 4" xfId="9"/>
    <cellStyle name="Normal_Libro1" xfId="1"/>
    <cellStyle name="Porcentaje" xfId="3" builtinId="5"/>
  </cellStyles>
  <dxfs count="0"/>
  <tableStyles count="0" defaultTableStyle="TableStyleMedium2" defaultPivotStyle="PivotStyleLight16"/>
  <colors>
    <mruColors>
      <color rgb="FFA7FFEE"/>
      <color rgb="FFFF0066"/>
      <color rgb="FFCD339A"/>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1097189</xdr:colOff>
      <xdr:row>0</xdr:row>
      <xdr:rowOff>166797</xdr:rowOff>
    </xdr:from>
    <xdr:to>
      <xdr:col>14</xdr:col>
      <xdr:colOff>100070</xdr:colOff>
      <xdr:row>0</xdr:row>
      <xdr:rowOff>1550296</xdr:rowOff>
    </xdr:to>
    <xdr:pic>
      <xdr:nvPicPr>
        <xdr:cNvPr id="2" name="Imagen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21433064" y="166797"/>
          <a:ext cx="1574631" cy="13834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L5dGsLQSblXElr2PZPOp8afgwY_cJhtm?usp=sharing" TargetMode="External"/><Relationship Id="rId7" Type="http://schemas.openxmlformats.org/officeDocument/2006/relationships/comments" Target="../comments1.xml"/><Relationship Id="rId2" Type="http://schemas.openxmlformats.org/officeDocument/2006/relationships/hyperlink" Target="https://participa.demolab.com.co/eldialogoeslavia/consulta/6096d51b17603e8655bae540" TargetMode="External"/><Relationship Id="rId1" Type="http://schemas.openxmlformats.org/officeDocument/2006/relationships/hyperlink" Target="https://drive.google.com/drive/folders/15mYBdbM9YIqh-tg0C4GOtYoWy4PJqALU?usp=sharing"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159"/>
  <sheetViews>
    <sheetView showGridLines="0" tabSelected="1" topLeftCell="AC1" zoomScale="80" zoomScaleNormal="80" zoomScaleSheetLayoutView="85" workbookViewId="0">
      <selection activeCell="AF3" sqref="AF3"/>
    </sheetView>
  </sheetViews>
  <sheetFormatPr baseColWidth="10" defaultColWidth="11.42578125" defaultRowHeight="23.25" x14ac:dyDescent="0.35"/>
  <cols>
    <col min="1" max="5" width="39.42578125" style="20" customWidth="1"/>
    <col min="6" max="6" width="26.7109375" style="20" customWidth="1"/>
    <col min="7" max="7" width="21" style="20" customWidth="1"/>
    <col min="8" max="8" width="10.28515625" style="17" customWidth="1"/>
    <col min="9" max="11" width="10.28515625" style="20" customWidth="1"/>
    <col min="12" max="12" width="18.7109375" style="17" customWidth="1"/>
    <col min="13" max="13" width="20.28515625" style="17" customWidth="1"/>
    <col min="14" max="14" width="18.42578125" style="1" customWidth="1"/>
    <col min="15" max="15" width="14.7109375" style="17" customWidth="1"/>
    <col min="16" max="16" width="52" style="58" customWidth="1"/>
    <col min="17" max="17" width="25.7109375" style="3" customWidth="1"/>
    <col min="18" max="18" width="21.140625" style="3" customWidth="1"/>
    <col min="19" max="19" width="16.140625" style="3" customWidth="1"/>
    <col min="20" max="20" width="32.85546875" style="1" customWidth="1"/>
    <col min="21" max="21" width="29.140625" style="3" customWidth="1"/>
    <col min="22" max="22" width="17.42578125" style="3" customWidth="1"/>
    <col min="23" max="23" width="14.42578125" style="3" customWidth="1"/>
    <col min="24" max="24" width="9.28515625" style="3" customWidth="1"/>
    <col min="25" max="25" width="11" style="3" customWidth="1"/>
    <col min="26" max="26" width="9.28515625" style="3" customWidth="1"/>
    <col min="27" max="27" width="15.42578125" style="3" customWidth="1"/>
    <col min="28" max="28" width="57.28515625" style="52" customWidth="1"/>
    <col min="29" max="29" width="15.85546875" style="20" customWidth="1"/>
    <col min="30" max="30" width="11.42578125" style="20" customWidth="1"/>
    <col min="31" max="31" width="68.140625" style="20" customWidth="1"/>
    <col min="32" max="32" width="118.7109375" style="198" customWidth="1"/>
    <col min="33" max="33" width="88.7109375" style="199" customWidth="1"/>
    <col min="34" max="34" width="14.85546875" style="20" customWidth="1"/>
    <col min="35" max="35" width="11.7109375" style="20" customWidth="1"/>
    <col min="36" max="36" width="93.42578125" style="20" customWidth="1"/>
    <col min="37" max="37" width="118.7109375" style="257" customWidth="1"/>
    <col min="38" max="38" width="14.85546875" style="20" customWidth="1"/>
    <col min="39" max="39" width="56.140625" style="20" customWidth="1"/>
    <col min="40" max="16384" width="11.42578125" style="20"/>
  </cols>
  <sheetData>
    <row r="1" spans="1:43" ht="126.75" customHeight="1" x14ac:dyDescent="0.35">
      <c r="L1" s="20"/>
      <c r="M1" s="20"/>
      <c r="O1" s="20"/>
      <c r="P1" s="131"/>
      <c r="Q1" s="153"/>
      <c r="R1" s="2"/>
      <c r="S1" s="2"/>
      <c r="T1" s="2"/>
      <c r="U1" s="2"/>
      <c r="V1" s="2"/>
      <c r="W1" s="2"/>
      <c r="X1" s="2"/>
      <c r="Y1" s="2"/>
      <c r="Z1" s="2"/>
      <c r="AA1" s="2"/>
      <c r="AB1" s="2"/>
    </row>
    <row r="2" spans="1:43" ht="45.75" customHeight="1" x14ac:dyDescent="0.35">
      <c r="A2" s="349" t="s">
        <v>198</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row>
    <row r="3" spans="1:43" ht="55.5" customHeight="1" x14ac:dyDescent="0.35">
      <c r="A3" s="350" t="s">
        <v>823</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row>
    <row r="4" spans="1:43" ht="15.75" x14ac:dyDescent="0.2">
      <c r="A4" s="353" t="s">
        <v>186</v>
      </c>
      <c r="B4" s="354"/>
      <c r="C4" s="354"/>
      <c r="D4" s="354"/>
      <c r="E4" s="355"/>
      <c r="F4" s="356" t="s">
        <v>185</v>
      </c>
      <c r="G4" s="357"/>
      <c r="H4" s="357"/>
      <c r="I4" s="357"/>
      <c r="J4" s="357"/>
      <c r="K4" s="357"/>
      <c r="L4" s="351" t="s">
        <v>199</v>
      </c>
      <c r="M4" s="351"/>
      <c r="N4" s="351"/>
      <c r="O4" s="351"/>
      <c r="P4" s="351"/>
      <c r="Q4" s="351"/>
      <c r="R4" s="351"/>
      <c r="S4" s="351"/>
      <c r="T4" s="351"/>
      <c r="U4" s="351"/>
      <c r="V4" s="351"/>
      <c r="W4" s="351"/>
      <c r="X4" s="351"/>
      <c r="Y4" s="351"/>
      <c r="Z4" s="351"/>
      <c r="AA4" s="351"/>
      <c r="AB4" s="351"/>
      <c r="AC4" s="297" t="s">
        <v>855</v>
      </c>
      <c r="AD4" s="297"/>
      <c r="AE4" s="297"/>
      <c r="AF4" s="297"/>
      <c r="AG4" s="297"/>
      <c r="AH4" s="297" t="s">
        <v>950</v>
      </c>
      <c r="AI4" s="297"/>
      <c r="AJ4" s="297"/>
      <c r="AK4" s="297"/>
      <c r="AL4" s="297"/>
    </row>
    <row r="5" spans="1:43" ht="15.75" x14ac:dyDescent="0.2">
      <c r="A5" s="337" t="s">
        <v>29</v>
      </c>
      <c r="B5" s="337" t="s">
        <v>28</v>
      </c>
      <c r="C5" s="337" t="s">
        <v>27</v>
      </c>
      <c r="D5" s="337" t="s">
        <v>26</v>
      </c>
      <c r="E5" s="337" t="s">
        <v>127</v>
      </c>
      <c r="F5" s="346" t="s">
        <v>128</v>
      </c>
      <c r="G5" s="347" t="s">
        <v>129</v>
      </c>
      <c r="H5" s="348" t="s">
        <v>6</v>
      </c>
      <c r="I5" s="348"/>
      <c r="J5" s="348"/>
      <c r="K5" s="348"/>
      <c r="L5" s="343" t="s">
        <v>11</v>
      </c>
      <c r="M5" s="343" t="s">
        <v>12</v>
      </c>
      <c r="N5" s="343" t="s">
        <v>10</v>
      </c>
      <c r="O5" s="343" t="s">
        <v>20</v>
      </c>
      <c r="P5" s="332" t="s">
        <v>13</v>
      </c>
      <c r="Q5" s="332" t="s">
        <v>14</v>
      </c>
      <c r="R5" s="332" t="s">
        <v>5</v>
      </c>
      <c r="S5" s="332" t="s">
        <v>15</v>
      </c>
      <c r="T5" s="332" t="s">
        <v>16</v>
      </c>
      <c r="U5" s="358" t="s">
        <v>0</v>
      </c>
      <c r="V5" s="358"/>
      <c r="W5" s="358"/>
      <c r="X5" s="358" t="s">
        <v>6</v>
      </c>
      <c r="Y5" s="358"/>
      <c r="Z5" s="358"/>
      <c r="AA5" s="358"/>
      <c r="AB5" s="358"/>
      <c r="AC5" s="297"/>
      <c r="AD5" s="297"/>
      <c r="AE5" s="297"/>
      <c r="AF5" s="297"/>
      <c r="AG5" s="297"/>
      <c r="AH5" s="297"/>
      <c r="AI5" s="297"/>
      <c r="AJ5" s="297"/>
      <c r="AK5" s="297"/>
      <c r="AL5" s="297"/>
    </row>
    <row r="6" spans="1:43" ht="65.25" customHeight="1" x14ac:dyDescent="0.2">
      <c r="A6" s="337"/>
      <c r="B6" s="337"/>
      <c r="C6" s="337"/>
      <c r="D6" s="337"/>
      <c r="E6" s="337"/>
      <c r="F6" s="346"/>
      <c r="G6" s="347"/>
      <c r="H6" s="94">
        <v>2020</v>
      </c>
      <c r="I6" s="95">
        <v>2021</v>
      </c>
      <c r="J6" s="95">
        <v>2022</v>
      </c>
      <c r="K6" s="95">
        <v>2023</v>
      </c>
      <c r="L6" s="343"/>
      <c r="M6" s="343"/>
      <c r="N6" s="343"/>
      <c r="O6" s="343"/>
      <c r="P6" s="332"/>
      <c r="Q6" s="332"/>
      <c r="R6" s="332"/>
      <c r="S6" s="332"/>
      <c r="T6" s="332"/>
      <c r="U6" s="62" t="s">
        <v>19</v>
      </c>
      <c r="V6" s="63" t="s">
        <v>17</v>
      </c>
      <c r="W6" s="63" t="s">
        <v>18</v>
      </c>
      <c r="X6" s="63" t="s">
        <v>1</v>
      </c>
      <c r="Y6" s="63" t="s">
        <v>2</v>
      </c>
      <c r="Z6" s="63" t="s">
        <v>3</v>
      </c>
      <c r="AA6" s="63" t="s">
        <v>4</v>
      </c>
      <c r="AB6" s="63" t="s">
        <v>21</v>
      </c>
      <c r="AC6" s="220" t="s">
        <v>856</v>
      </c>
      <c r="AD6" s="220" t="s">
        <v>857</v>
      </c>
      <c r="AE6" s="220" t="s">
        <v>858</v>
      </c>
      <c r="AF6" s="220" t="s">
        <v>859</v>
      </c>
      <c r="AG6" s="221" t="s">
        <v>860</v>
      </c>
      <c r="AH6" s="220" t="s">
        <v>856</v>
      </c>
      <c r="AI6" s="220" t="s">
        <v>857</v>
      </c>
      <c r="AJ6" s="220" t="s">
        <v>858</v>
      </c>
      <c r="AK6" s="258" t="s">
        <v>859</v>
      </c>
      <c r="AL6" s="221" t="s">
        <v>860</v>
      </c>
    </row>
    <row r="7" spans="1:43" s="17" customFormat="1" ht="150" x14ac:dyDescent="0.2">
      <c r="A7" s="338" t="s">
        <v>30</v>
      </c>
      <c r="B7" s="338" t="s">
        <v>31</v>
      </c>
      <c r="C7" s="338" t="s">
        <v>32</v>
      </c>
      <c r="D7" s="344" t="s">
        <v>33</v>
      </c>
      <c r="E7" s="345" t="s">
        <v>34</v>
      </c>
      <c r="F7" s="304" t="s">
        <v>130</v>
      </c>
      <c r="G7" s="304">
        <v>6</v>
      </c>
      <c r="H7" s="323">
        <v>0.5</v>
      </c>
      <c r="I7" s="323">
        <v>1.5</v>
      </c>
      <c r="J7" s="307">
        <v>2</v>
      </c>
      <c r="K7" s="307">
        <v>2</v>
      </c>
      <c r="L7" s="11" t="s">
        <v>208</v>
      </c>
      <c r="M7" s="11" t="s">
        <v>450</v>
      </c>
      <c r="N7" s="37" t="s">
        <v>261</v>
      </c>
      <c r="O7" s="11">
        <v>1</v>
      </c>
      <c r="P7" s="249" t="s">
        <v>451</v>
      </c>
      <c r="Q7" s="151" t="s">
        <v>452</v>
      </c>
      <c r="R7" s="11" t="s">
        <v>453</v>
      </c>
      <c r="S7" s="13">
        <v>12</v>
      </c>
      <c r="T7" s="11" t="s">
        <v>454</v>
      </c>
      <c r="U7" s="11" t="s">
        <v>455</v>
      </c>
      <c r="V7" s="12" t="s">
        <v>206</v>
      </c>
      <c r="W7" s="13" t="s">
        <v>456</v>
      </c>
      <c r="X7" s="13">
        <v>3</v>
      </c>
      <c r="Y7" s="13">
        <v>3</v>
      </c>
      <c r="Z7" s="13">
        <v>3</v>
      </c>
      <c r="AA7" s="13">
        <v>3</v>
      </c>
      <c r="AB7" s="15" t="s">
        <v>457</v>
      </c>
      <c r="AC7" s="13">
        <v>3</v>
      </c>
      <c r="AD7" s="13">
        <v>3</v>
      </c>
      <c r="AE7" s="222" t="s">
        <v>861</v>
      </c>
      <c r="AF7" s="222" t="s">
        <v>862</v>
      </c>
      <c r="AG7" s="224">
        <f t="shared" ref="AG7:AG12" si="0">AD7/AC7</f>
        <v>1</v>
      </c>
      <c r="AH7" s="244">
        <v>3</v>
      </c>
      <c r="AI7" s="88">
        <v>3</v>
      </c>
      <c r="AJ7" s="264" t="s">
        <v>1015</v>
      </c>
      <c r="AK7" s="266" t="s">
        <v>457</v>
      </c>
      <c r="AL7" s="252">
        <f t="shared" ref="AL7:AL12" si="1">AI7/AH7</f>
        <v>1</v>
      </c>
      <c r="AM7" s="246"/>
      <c r="AN7" s="246"/>
      <c r="AO7" s="246"/>
      <c r="AP7" s="246"/>
      <c r="AQ7" s="246"/>
    </row>
    <row r="8" spans="1:43" s="17" customFormat="1" ht="409.5" x14ac:dyDescent="0.2">
      <c r="A8" s="338"/>
      <c r="B8" s="338"/>
      <c r="C8" s="338"/>
      <c r="D8" s="315"/>
      <c r="E8" s="316"/>
      <c r="F8" s="305"/>
      <c r="G8" s="305"/>
      <c r="H8" s="327"/>
      <c r="I8" s="327"/>
      <c r="J8" s="309"/>
      <c r="K8" s="309"/>
      <c r="L8" s="11" t="s">
        <v>208</v>
      </c>
      <c r="M8" s="11" t="s">
        <v>450</v>
      </c>
      <c r="N8" s="37" t="s">
        <v>261</v>
      </c>
      <c r="O8" s="151">
        <f>O7+1</f>
        <v>2</v>
      </c>
      <c r="P8" s="249" t="s">
        <v>459</v>
      </c>
      <c r="Q8" s="151" t="s">
        <v>460</v>
      </c>
      <c r="R8" s="11" t="s">
        <v>461</v>
      </c>
      <c r="S8" s="14">
        <v>1</v>
      </c>
      <c r="T8" s="11" t="s">
        <v>462</v>
      </c>
      <c r="U8" s="42" t="s">
        <v>463</v>
      </c>
      <c r="V8" s="13" t="s">
        <v>213</v>
      </c>
      <c r="W8" s="13" t="s">
        <v>456</v>
      </c>
      <c r="X8" s="14">
        <v>1</v>
      </c>
      <c r="Y8" s="14">
        <v>1</v>
      </c>
      <c r="Z8" s="14">
        <v>1</v>
      </c>
      <c r="AA8" s="14">
        <v>1</v>
      </c>
      <c r="AB8" s="15" t="s">
        <v>464</v>
      </c>
      <c r="AC8" s="14">
        <v>1</v>
      </c>
      <c r="AD8" s="14">
        <v>1</v>
      </c>
      <c r="AE8" s="222" t="s">
        <v>863</v>
      </c>
      <c r="AF8" s="222" t="s">
        <v>864</v>
      </c>
      <c r="AG8" s="224">
        <f t="shared" si="0"/>
        <v>1</v>
      </c>
      <c r="AH8" s="245">
        <v>1</v>
      </c>
      <c r="AI8" s="245">
        <v>1</v>
      </c>
      <c r="AJ8" s="267" t="s">
        <v>1016</v>
      </c>
      <c r="AK8" s="268" t="s">
        <v>1017</v>
      </c>
      <c r="AL8" s="252">
        <f t="shared" si="1"/>
        <v>1</v>
      </c>
      <c r="AM8" s="246"/>
      <c r="AN8" s="246"/>
      <c r="AO8" s="246"/>
      <c r="AP8" s="246"/>
      <c r="AQ8" s="246"/>
    </row>
    <row r="9" spans="1:43" s="17" customFormat="1" ht="105" x14ac:dyDescent="0.2">
      <c r="A9" s="338"/>
      <c r="B9" s="338"/>
      <c r="C9" s="338"/>
      <c r="D9" s="315"/>
      <c r="E9" s="316"/>
      <c r="F9" s="305"/>
      <c r="G9" s="305"/>
      <c r="H9" s="327"/>
      <c r="I9" s="327"/>
      <c r="J9" s="309"/>
      <c r="K9" s="309"/>
      <c r="L9" s="37" t="s">
        <v>208</v>
      </c>
      <c r="M9" s="37" t="s">
        <v>450</v>
      </c>
      <c r="N9" s="37" t="s">
        <v>261</v>
      </c>
      <c r="O9" s="151">
        <f t="shared" ref="O9:O72" si="2">O8+1</f>
        <v>3</v>
      </c>
      <c r="P9" s="152" t="s">
        <v>465</v>
      </c>
      <c r="Q9" s="151" t="s">
        <v>466</v>
      </c>
      <c r="R9" s="11" t="s">
        <v>467</v>
      </c>
      <c r="S9" s="66">
        <v>2</v>
      </c>
      <c r="T9" s="11" t="s">
        <v>468</v>
      </c>
      <c r="U9" s="11" t="s">
        <v>469</v>
      </c>
      <c r="V9" s="12" t="s">
        <v>206</v>
      </c>
      <c r="W9" s="13" t="s">
        <v>456</v>
      </c>
      <c r="X9" s="13">
        <v>1</v>
      </c>
      <c r="Y9" s="13"/>
      <c r="Z9" s="13">
        <v>1</v>
      </c>
      <c r="AA9" s="13"/>
      <c r="AB9" s="15" t="s">
        <v>470</v>
      </c>
      <c r="AC9" s="13">
        <v>1</v>
      </c>
      <c r="AD9" s="88">
        <v>0</v>
      </c>
      <c r="AE9" s="222" t="s">
        <v>865</v>
      </c>
      <c r="AF9" s="225"/>
      <c r="AG9" s="224">
        <f t="shared" si="0"/>
        <v>0</v>
      </c>
      <c r="AH9" s="244"/>
      <c r="AI9" s="247"/>
      <c r="AJ9" s="247"/>
      <c r="AK9" s="259"/>
      <c r="AL9" s="247"/>
      <c r="AM9" s="246"/>
      <c r="AN9" s="246"/>
      <c r="AO9" s="246"/>
      <c r="AP9" s="246"/>
      <c r="AQ9" s="246"/>
    </row>
    <row r="10" spans="1:43" s="17" customFormat="1" ht="105" x14ac:dyDescent="0.2">
      <c r="A10" s="338"/>
      <c r="B10" s="338"/>
      <c r="C10" s="338"/>
      <c r="D10" s="315"/>
      <c r="E10" s="316"/>
      <c r="F10" s="305"/>
      <c r="G10" s="305"/>
      <c r="H10" s="327"/>
      <c r="I10" s="327"/>
      <c r="J10" s="309"/>
      <c r="K10" s="309"/>
      <c r="L10" s="37" t="s">
        <v>208</v>
      </c>
      <c r="M10" s="37" t="s">
        <v>450</v>
      </c>
      <c r="N10" s="37" t="s">
        <v>261</v>
      </c>
      <c r="O10" s="151">
        <f t="shared" si="2"/>
        <v>4</v>
      </c>
      <c r="P10" s="249" t="s">
        <v>471</v>
      </c>
      <c r="Q10" s="151" t="s">
        <v>472</v>
      </c>
      <c r="R10" s="151" t="s">
        <v>467</v>
      </c>
      <c r="S10" s="66">
        <v>4</v>
      </c>
      <c r="T10" s="11" t="s">
        <v>473</v>
      </c>
      <c r="U10" s="11" t="s">
        <v>474</v>
      </c>
      <c r="V10" s="12" t="s">
        <v>206</v>
      </c>
      <c r="W10" s="13" t="s">
        <v>456</v>
      </c>
      <c r="X10" s="13">
        <v>1</v>
      </c>
      <c r="Y10" s="13">
        <v>1</v>
      </c>
      <c r="Z10" s="13">
        <v>1</v>
      </c>
      <c r="AA10" s="13">
        <v>1</v>
      </c>
      <c r="AB10" s="15" t="s">
        <v>475</v>
      </c>
      <c r="AC10" s="13">
        <v>1</v>
      </c>
      <c r="AD10" s="88">
        <v>0</v>
      </c>
      <c r="AE10" s="222" t="s">
        <v>866</v>
      </c>
      <c r="AF10" s="225"/>
      <c r="AG10" s="224">
        <f t="shared" si="0"/>
        <v>0</v>
      </c>
      <c r="AH10" s="244">
        <v>1</v>
      </c>
      <c r="AI10" s="244">
        <v>1</v>
      </c>
      <c r="AJ10" s="265" t="s">
        <v>998</v>
      </c>
      <c r="AK10" s="269" t="s">
        <v>1024</v>
      </c>
      <c r="AL10" s="252">
        <f t="shared" si="1"/>
        <v>1</v>
      </c>
      <c r="AM10" s="246"/>
      <c r="AN10" s="246"/>
      <c r="AO10" s="246"/>
      <c r="AP10" s="246"/>
      <c r="AQ10" s="246"/>
    </row>
    <row r="11" spans="1:43" s="17" customFormat="1" ht="315" x14ac:dyDescent="0.2">
      <c r="A11" s="338"/>
      <c r="B11" s="338"/>
      <c r="C11" s="338"/>
      <c r="D11" s="315"/>
      <c r="E11" s="316"/>
      <c r="F11" s="305"/>
      <c r="G11" s="305"/>
      <c r="H11" s="327"/>
      <c r="I11" s="327"/>
      <c r="J11" s="309"/>
      <c r="K11" s="309"/>
      <c r="L11" s="11" t="s">
        <v>208</v>
      </c>
      <c r="M11" s="11" t="s">
        <v>450</v>
      </c>
      <c r="N11" s="11" t="s">
        <v>261</v>
      </c>
      <c r="O11" s="151">
        <f t="shared" si="2"/>
        <v>5</v>
      </c>
      <c r="P11" s="64" t="s">
        <v>476</v>
      </c>
      <c r="Q11" s="151" t="s">
        <v>452</v>
      </c>
      <c r="R11" s="151" t="s">
        <v>467</v>
      </c>
      <c r="S11" s="67">
        <v>2</v>
      </c>
      <c r="T11" s="11" t="s">
        <v>477</v>
      </c>
      <c r="U11" s="42" t="s">
        <v>478</v>
      </c>
      <c r="V11" s="12" t="s">
        <v>206</v>
      </c>
      <c r="W11" s="13" t="s">
        <v>456</v>
      </c>
      <c r="X11" s="67">
        <v>1</v>
      </c>
      <c r="Y11" s="67"/>
      <c r="Z11" s="67">
        <v>1</v>
      </c>
      <c r="AA11" s="68"/>
      <c r="AB11" s="15" t="s">
        <v>766</v>
      </c>
      <c r="AC11" s="67">
        <v>1</v>
      </c>
      <c r="AD11" s="88">
        <v>0</v>
      </c>
      <c r="AE11" s="222" t="s">
        <v>866</v>
      </c>
      <c r="AF11" s="225"/>
      <c r="AG11" s="224">
        <f t="shared" si="0"/>
        <v>0</v>
      </c>
      <c r="AH11" s="67"/>
      <c r="AI11" s="247"/>
      <c r="AJ11" s="265" t="s">
        <v>1063</v>
      </c>
      <c r="AK11" s="265" t="s">
        <v>1060</v>
      </c>
      <c r="AL11" s="247"/>
      <c r="AM11" s="246"/>
      <c r="AN11" s="246"/>
      <c r="AO11" s="246"/>
      <c r="AP11" s="246"/>
      <c r="AQ11" s="246"/>
    </row>
    <row r="12" spans="1:43" s="17" customFormat="1" ht="150" x14ac:dyDescent="0.2">
      <c r="A12" s="338"/>
      <c r="B12" s="338"/>
      <c r="C12" s="338"/>
      <c r="D12" s="203" t="s">
        <v>35</v>
      </c>
      <c r="E12" s="96" t="s">
        <v>36</v>
      </c>
      <c r="F12" s="76" t="s">
        <v>131</v>
      </c>
      <c r="G12" s="75">
        <v>1</v>
      </c>
      <c r="H12" s="97" t="s">
        <v>149</v>
      </c>
      <c r="I12" s="98" t="s">
        <v>149</v>
      </c>
      <c r="J12" s="97" t="s">
        <v>149</v>
      </c>
      <c r="K12" s="97" t="s">
        <v>149</v>
      </c>
      <c r="L12" s="37" t="s">
        <v>208</v>
      </c>
      <c r="M12" s="37" t="s">
        <v>450</v>
      </c>
      <c r="N12" s="37" t="s">
        <v>261</v>
      </c>
      <c r="O12" s="151">
        <f t="shared" si="2"/>
        <v>6</v>
      </c>
      <c r="P12" s="249" t="s">
        <v>481</v>
      </c>
      <c r="Q12" s="151" t="s">
        <v>482</v>
      </c>
      <c r="R12" s="151" t="s">
        <v>467</v>
      </c>
      <c r="S12" s="66">
        <v>5</v>
      </c>
      <c r="T12" s="11" t="s">
        <v>483</v>
      </c>
      <c r="U12" s="11" t="s">
        <v>484</v>
      </c>
      <c r="V12" s="12" t="s">
        <v>206</v>
      </c>
      <c r="W12" s="13" t="s">
        <v>456</v>
      </c>
      <c r="X12" s="13">
        <v>1</v>
      </c>
      <c r="Y12" s="13">
        <v>1</v>
      </c>
      <c r="Z12" s="13">
        <v>1</v>
      </c>
      <c r="AA12" s="13">
        <v>2</v>
      </c>
      <c r="AB12" s="15" t="s">
        <v>485</v>
      </c>
      <c r="AC12" s="13">
        <v>1</v>
      </c>
      <c r="AD12" s="88">
        <v>0</v>
      </c>
      <c r="AE12" s="222" t="s">
        <v>867</v>
      </c>
      <c r="AF12" s="225"/>
      <c r="AG12" s="224">
        <f t="shared" si="0"/>
        <v>0</v>
      </c>
      <c r="AH12" s="244">
        <v>1</v>
      </c>
      <c r="AI12" s="244">
        <v>1</v>
      </c>
      <c r="AJ12" s="265" t="s">
        <v>999</v>
      </c>
      <c r="AK12" s="269" t="s">
        <v>1043</v>
      </c>
      <c r="AL12" s="252">
        <f t="shared" si="1"/>
        <v>1</v>
      </c>
      <c r="AM12" s="246"/>
      <c r="AN12" s="246"/>
      <c r="AO12" s="246"/>
      <c r="AP12" s="246"/>
      <c r="AQ12" s="246"/>
    </row>
    <row r="13" spans="1:43" s="17" customFormat="1" ht="90" x14ac:dyDescent="0.2">
      <c r="A13" s="338"/>
      <c r="B13" s="338"/>
      <c r="C13" s="338"/>
      <c r="D13" s="314" t="s">
        <v>601</v>
      </c>
      <c r="E13" s="311" t="s">
        <v>36</v>
      </c>
      <c r="F13" s="304" t="s">
        <v>133</v>
      </c>
      <c r="G13" s="304">
        <v>3</v>
      </c>
      <c r="H13" s="323"/>
      <c r="I13" s="323">
        <v>1</v>
      </c>
      <c r="J13" s="307">
        <v>1</v>
      </c>
      <c r="K13" s="307">
        <v>1</v>
      </c>
      <c r="L13" s="37" t="s">
        <v>208</v>
      </c>
      <c r="M13" s="37" t="s">
        <v>450</v>
      </c>
      <c r="N13" s="37" t="s">
        <v>261</v>
      </c>
      <c r="O13" s="151">
        <f t="shared" si="2"/>
        <v>7</v>
      </c>
      <c r="P13" s="64" t="s">
        <v>486</v>
      </c>
      <c r="Q13" s="203" t="s">
        <v>487</v>
      </c>
      <c r="R13" s="19" t="s">
        <v>461</v>
      </c>
      <c r="S13" s="19" t="s">
        <v>355</v>
      </c>
      <c r="T13" s="70" t="s">
        <v>488</v>
      </c>
      <c r="U13" s="12" t="s">
        <v>133</v>
      </c>
      <c r="V13" s="12" t="s">
        <v>206</v>
      </c>
      <c r="W13" s="13" t="s">
        <v>456</v>
      </c>
      <c r="X13" s="13"/>
      <c r="Y13" s="13"/>
      <c r="Z13" s="13"/>
      <c r="AA13" s="26">
        <v>1</v>
      </c>
      <c r="AB13" s="15" t="s">
        <v>488</v>
      </c>
      <c r="AC13" s="13"/>
      <c r="AD13" s="88"/>
      <c r="AE13" s="222"/>
      <c r="AF13" s="225"/>
      <c r="AG13" s="226"/>
      <c r="AH13" s="244"/>
      <c r="AI13" s="247"/>
      <c r="AJ13" s="242"/>
      <c r="AK13" s="268"/>
      <c r="AL13" s="247"/>
      <c r="AM13" s="246"/>
      <c r="AN13" s="246"/>
      <c r="AO13" s="246"/>
      <c r="AP13" s="246"/>
      <c r="AQ13" s="246"/>
    </row>
    <row r="14" spans="1:43" s="17" customFormat="1" ht="150" x14ac:dyDescent="0.2">
      <c r="A14" s="338"/>
      <c r="B14" s="338"/>
      <c r="C14" s="338"/>
      <c r="D14" s="331"/>
      <c r="E14" s="359"/>
      <c r="F14" s="321"/>
      <c r="G14" s="321"/>
      <c r="H14" s="324"/>
      <c r="I14" s="324"/>
      <c r="J14" s="322"/>
      <c r="K14" s="322"/>
      <c r="L14" s="37" t="s">
        <v>208</v>
      </c>
      <c r="M14" s="37" t="s">
        <v>450</v>
      </c>
      <c r="N14" s="37" t="s">
        <v>261</v>
      </c>
      <c r="O14" s="151">
        <f t="shared" si="2"/>
        <v>8</v>
      </c>
      <c r="P14" s="64" t="s">
        <v>489</v>
      </c>
      <c r="Q14" s="12" t="s">
        <v>479</v>
      </c>
      <c r="R14" s="12" t="s">
        <v>461</v>
      </c>
      <c r="S14" s="12" t="s">
        <v>355</v>
      </c>
      <c r="T14" s="70" t="s">
        <v>488</v>
      </c>
      <c r="U14" s="12" t="s">
        <v>133</v>
      </c>
      <c r="V14" s="12" t="s">
        <v>206</v>
      </c>
      <c r="W14" s="13" t="s">
        <v>456</v>
      </c>
      <c r="X14" s="13"/>
      <c r="Y14" s="13"/>
      <c r="Z14" s="13"/>
      <c r="AA14" s="26">
        <v>1</v>
      </c>
      <c r="AB14" s="15" t="s">
        <v>490</v>
      </c>
      <c r="AC14" s="13"/>
      <c r="AD14" s="88"/>
      <c r="AE14" s="222"/>
      <c r="AF14" s="225"/>
      <c r="AG14" s="226"/>
      <c r="AH14" s="244"/>
      <c r="AI14" s="247"/>
      <c r="AJ14" s="242" t="s">
        <v>1061</v>
      </c>
      <c r="AK14" s="268" t="s">
        <v>1062</v>
      </c>
      <c r="AL14" s="247"/>
      <c r="AM14" s="246"/>
      <c r="AN14" s="246"/>
      <c r="AO14" s="246"/>
      <c r="AP14" s="246"/>
      <c r="AQ14" s="246"/>
    </row>
    <row r="15" spans="1:43" s="17" customFormat="1" ht="75" x14ac:dyDescent="0.2">
      <c r="A15" s="338"/>
      <c r="B15" s="338"/>
      <c r="C15" s="338"/>
      <c r="D15" s="314" t="s">
        <v>37</v>
      </c>
      <c r="E15" s="311" t="s">
        <v>36</v>
      </c>
      <c r="F15" s="304" t="s">
        <v>134</v>
      </c>
      <c r="G15" s="304">
        <v>3</v>
      </c>
      <c r="H15" s="329">
        <v>0.25</v>
      </c>
      <c r="I15" s="323">
        <v>0.75</v>
      </c>
      <c r="J15" s="307">
        <v>1</v>
      </c>
      <c r="K15" s="307">
        <v>1</v>
      </c>
      <c r="L15" s="11" t="s">
        <v>208</v>
      </c>
      <c r="M15" s="11" t="s">
        <v>450</v>
      </c>
      <c r="N15" s="11" t="s">
        <v>261</v>
      </c>
      <c r="O15" s="151">
        <f t="shared" si="2"/>
        <v>9</v>
      </c>
      <c r="P15" s="15" t="s">
        <v>491</v>
      </c>
      <c r="Q15" s="151" t="s">
        <v>460</v>
      </c>
      <c r="R15" s="11" t="s">
        <v>458</v>
      </c>
      <c r="S15" s="13">
        <v>2</v>
      </c>
      <c r="T15" s="11" t="s">
        <v>492</v>
      </c>
      <c r="U15" s="11" t="s">
        <v>493</v>
      </c>
      <c r="V15" s="12" t="s">
        <v>206</v>
      </c>
      <c r="W15" s="13" t="s">
        <v>456</v>
      </c>
      <c r="X15" s="13"/>
      <c r="Y15" s="13">
        <v>1</v>
      </c>
      <c r="Z15" s="13">
        <v>1</v>
      </c>
      <c r="AA15" s="13"/>
      <c r="AB15" s="15" t="s">
        <v>494</v>
      </c>
      <c r="AC15" s="13"/>
      <c r="AD15" s="88"/>
      <c r="AE15" s="222"/>
      <c r="AF15" s="225"/>
      <c r="AG15" s="226"/>
      <c r="AH15" s="244">
        <v>1</v>
      </c>
      <c r="AI15" s="244">
        <v>1</v>
      </c>
      <c r="AJ15" s="264" t="s">
        <v>1018</v>
      </c>
      <c r="AK15" s="268" t="s">
        <v>1019</v>
      </c>
      <c r="AL15" s="252">
        <f t="shared" ref="AL15" si="3">AI15/AH15</f>
        <v>1</v>
      </c>
      <c r="AM15" s="246"/>
      <c r="AN15" s="246"/>
      <c r="AO15" s="246"/>
      <c r="AP15" s="246"/>
      <c r="AQ15" s="246"/>
    </row>
    <row r="16" spans="1:43" s="17" customFormat="1" ht="60" x14ac:dyDescent="0.2">
      <c r="A16" s="338"/>
      <c r="B16" s="338"/>
      <c r="C16" s="338"/>
      <c r="D16" s="315"/>
      <c r="E16" s="316"/>
      <c r="F16" s="305"/>
      <c r="G16" s="305"/>
      <c r="H16" s="330"/>
      <c r="I16" s="327"/>
      <c r="J16" s="309"/>
      <c r="K16" s="309"/>
      <c r="L16" s="11" t="s">
        <v>208</v>
      </c>
      <c r="M16" s="11" t="s">
        <v>450</v>
      </c>
      <c r="N16" s="11" t="s">
        <v>261</v>
      </c>
      <c r="O16" s="151">
        <f t="shared" si="2"/>
        <v>10</v>
      </c>
      <c r="P16" s="64" t="s">
        <v>496</v>
      </c>
      <c r="Q16" s="12" t="s">
        <v>479</v>
      </c>
      <c r="R16" s="12" t="s">
        <v>461</v>
      </c>
      <c r="S16" s="12" t="s">
        <v>355</v>
      </c>
      <c r="T16" s="70" t="s">
        <v>495</v>
      </c>
      <c r="U16" s="12" t="s">
        <v>134</v>
      </c>
      <c r="V16" s="12" t="s">
        <v>206</v>
      </c>
      <c r="W16" s="13" t="s">
        <v>456</v>
      </c>
      <c r="X16" s="13"/>
      <c r="Y16" s="13"/>
      <c r="Z16" s="13"/>
      <c r="AA16" s="26">
        <v>1</v>
      </c>
      <c r="AB16" s="15" t="s">
        <v>495</v>
      </c>
      <c r="AC16" s="13"/>
      <c r="AD16" s="88"/>
      <c r="AE16" s="222"/>
      <c r="AF16" s="225"/>
      <c r="AG16" s="226"/>
      <c r="AH16" s="244"/>
      <c r="AI16" s="247"/>
      <c r="AJ16" s="247"/>
      <c r="AK16" s="268"/>
      <c r="AL16" s="247"/>
      <c r="AM16" s="246"/>
      <c r="AN16" s="246"/>
      <c r="AO16" s="246"/>
      <c r="AP16" s="246"/>
      <c r="AQ16" s="246"/>
    </row>
    <row r="17" spans="1:43" s="148" customFormat="1" ht="90" x14ac:dyDescent="0.2">
      <c r="A17" s="338"/>
      <c r="B17" s="338"/>
      <c r="C17" s="338"/>
      <c r="D17" s="331"/>
      <c r="E17" s="359"/>
      <c r="F17" s="321"/>
      <c r="G17" s="321"/>
      <c r="H17" s="333"/>
      <c r="I17" s="324"/>
      <c r="J17" s="322"/>
      <c r="K17" s="322"/>
      <c r="L17" s="37" t="s">
        <v>232</v>
      </c>
      <c r="M17" s="37" t="s">
        <v>260</v>
      </c>
      <c r="N17" s="37" t="s">
        <v>210</v>
      </c>
      <c r="O17" s="151">
        <f t="shared" si="2"/>
        <v>11</v>
      </c>
      <c r="P17" s="152" t="s">
        <v>852</v>
      </c>
      <c r="Q17" s="37"/>
      <c r="R17" s="37"/>
      <c r="S17" s="107"/>
      <c r="T17" s="37"/>
      <c r="U17" s="37"/>
      <c r="V17" s="12"/>
      <c r="W17" s="13"/>
      <c r="X17" s="5"/>
      <c r="Y17" s="107"/>
      <c r="Z17" s="107"/>
      <c r="AA17" s="107"/>
      <c r="AB17" s="15"/>
      <c r="AC17" s="5"/>
      <c r="AD17" s="88"/>
      <c r="AE17" s="222"/>
      <c r="AF17" s="225"/>
      <c r="AG17" s="226"/>
      <c r="AH17" s="107"/>
      <c r="AI17" s="247"/>
      <c r="AJ17" s="247"/>
      <c r="AK17" s="259"/>
      <c r="AL17" s="247"/>
      <c r="AM17" s="246"/>
      <c r="AN17" s="246"/>
      <c r="AO17" s="246"/>
      <c r="AP17" s="246"/>
      <c r="AQ17" s="246"/>
    </row>
    <row r="18" spans="1:43" s="17" customFormat="1" ht="120" x14ac:dyDescent="0.2">
      <c r="A18" s="338"/>
      <c r="B18" s="338"/>
      <c r="C18" s="338"/>
      <c r="D18" s="203" t="s">
        <v>38</v>
      </c>
      <c r="E18" s="102" t="s">
        <v>34</v>
      </c>
      <c r="F18" s="76" t="s">
        <v>135</v>
      </c>
      <c r="G18" s="75">
        <v>1</v>
      </c>
      <c r="H18" s="99">
        <v>1</v>
      </c>
      <c r="I18" s="99"/>
      <c r="J18" s="103"/>
      <c r="K18" s="103"/>
      <c r="L18" s="37"/>
      <c r="M18" s="37"/>
      <c r="N18" s="37"/>
      <c r="O18" s="151"/>
      <c r="P18" s="64" t="s">
        <v>524</v>
      </c>
      <c r="Q18" s="37"/>
      <c r="R18" s="11"/>
      <c r="S18" s="12"/>
      <c r="T18" s="12"/>
      <c r="U18" s="12"/>
      <c r="V18" s="12"/>
      <c r="W18" s="12"/>
      <c r="X18" s="13"/>
      <c r="Y18" s="13"/>
      <c r="Z18" s="13"/>
      <c r="AA18" s="13"/>
      <c r="AB18" s="15"/>
      <c r="AC18" s="13"/>
      <c r="AD18" s="88"/>
      <c r="AE18" s="222"/>
      <c r="AF18" s="225"/>
      <c r="AG18" s="227"/>
      <c r="AH18" s="244"/>
      <c r="AI18" s="247"/>
      <c r="AJ18" s="247"/>
      <c r="AK18" s="259"/>
      <c r="AL18" s="247"/>
      <c r="AM18" s="246"/>
      <c r="AN18" s="246"/>
      <c r="AO18" s="246"/>
      <c r="AP18" s="246"/>
      <c r="AQ18" s="246"/>
    </row>
    <row r="19" spans="1:43" s="17" customFormat="1" ht="75" x14ac:dyDescent="0.2">
      <c r="A19" s="338"/>
      <c r="B19" s="338"/>
      <c r="C19" s="338"/>
      <c r="D19" s="314" t="s">
        <v>39</v>
      </c>
      <c r="E19" s="311" t="s">
        <v>36</v>
      </c>
      <c r="F19" s="304" t="s">
        <v>136</v>
      </c>
      <c r="G19" s="304">
        <v>1</v>
      </c>
      <c r="H19" s="323"/>
      <c r="I19" s="323">
        <v>1</v>
      </c>
      <c r="J19" s="307"/>
      <c r="K19" s="360"/>
      <c r="L19" s="11" t="s">
        <v>208</v>
      </c>
      <c r="M19" s="11" t="s">
        <v>450</v>
      </c>
      <c r="N19" s="11" t="s">
        <v>261</v>
      </c>
      <c r="O19" s="151">
        <f>O17+1</f>
        <v>12</v>
      </c>
      <c r="P19" s="73" t="s">
        <v>497</v>
      </c>
      <c r="Q19" s="12" t="s">
        <v>479</v>
      </c>
      <c r="R19" s="12" t="s">
        <v>461</v>
      </c>
      <c r="S19" s="12" t="s">
        <v>355</v>
      </c>
      <c r="T19" s="71" t="s">
        <v>498</v>
      </c>
      <c r="U19" s="12" t="s">
        <v>499</v>
      </c>
      <c r="V19" s="12" t="s">
        <v>206</v>
      </c>
      <c r="W19" s="13" t="s">
        <v>456</v>
      </c>
      <c r="X19" s="12"/>
      <c r="Y19" s="12"/>
      <c r="Z19" s="12"/>
      <c r="AA19" s="87">
        <v>1</v>
      </c>
      <c r="AB19" s="15" t="s">
        <v>500</v>
      </c>
      <c r="AC19" s="12"/>
      <c r="AD19" s="88"/>
      <c r="AE19" s="222"/>
      <c r="AF19" s="225"/>
      <c r="AG19" s="227"/>
      <c r="AH19" s="12"/>
      <c r="AI19" s="247"/>
      <c r="AJ19" s="247"/>
      <c r="AK19" s="259"/>
      <c r="AL19" s="247"/>
      <c r="AM19" s="246"/>
      <c r="AN19" s="246"/>
      <c r="AO19" s="246"/>
      <c r="AP19" s="246"/>
      <c r="AQ19" s="246"/>
    </row>
    <row r="20" spans="1:43" s="17" customFormat="1" ht="60" x14ac:dyDescent="0.2">
      <c r="A20" s="338"/>
      <c r="B20" s="338"/>
      <c r="C20" s="338"/>
      <c r="D20" s="315"/>
      <c r="E20" s="316"/>
      <c r="F20" s="305"/>
      <c r="G20" s="305"/>
      <c r="H20" s="327"/>
      <c r="I20" s="327"/>
      <c r="J20" s="309"/>
      <c r="K20" s="361"/>
      <c r="L20" s="11" t="s">
        <v>208</v>
      </c>
      <c r="M20" s="11" t="s">
        <v>450</v>
      </c>
      <c r="N20" s="11" t="s">
        <v>261</v>
      </c>
      <c r="O20" s="151">
        <f t="shared" si="2"/>
        <v>13</v>
      </c>
      <c r="P20" s="73" t="s">
        <v>501</v>
      </c>
      <c r="Q20" s="12" t="s">
        <v>460</v>
      </c>
      <c r="R20" s="12" t="s">
        <v>461</v>
      </c>
      <c r="S20" s="12" t="s">
        <v>355</v>
      </c>
      <c r="T20" s="71" t="s">
        <v>502</v>
      </c>
      <c r="U20" s="12" t="s">
        <v>503</v>
      </c>
      <c r="V20" s="12" t="s">
        <v>206</v>
      </c>
      <c r="W20" s="13" t="s">
        <v>456</v>
      </c>
      <c r="X20" s="12"/>
      <c r="Y20" s="12"/>
      <c r="Z20" s="12"/>
      <c r="AA20" s="87">
        <v>1</v>
      </c>
      <c r="AB20" s="15" t="s">
        <v>504</v>
      </c>
      <c r="AC20" s="12"/>
      <c r="AD20" s="88"/>
      <c r="AE20" s="222"/>
      <c r="AF20" s="225"/>
      <c r="AG20" s="227"/>
      <c r="AH20" s="12"/>
      <c r="AI20" s="247"/>
      <c r="AJ20" s="247"/>
      <c r="AK20" s="259"/>
      <c r="AL20" s="247"/>
      <c r="AM20" s="246"/>
      <c r="AN20" s="246"/>
      <c r="AO20" s="246"/>
      <c r="AP20" s="246"/>
      <c r="AQ20" s="246"/>
    </row>
    <row r="21" spans="1:43" s="17" customFormat="1" ht="60" x14ac:dyDescent="0.2">
      <c r="A21" s="338"/>
      <c r="B21" s="338"/>
      <c r="C21" s="338"/>
      <c r="D21" s="331"/>
      <c r="E21" s="359"/>
      <c r="F21" s="321"/>
      <c r="G21" s="321"/>
      <c r="H21" s="324"/>
      <c r="I21" s="324"/>
      <c r="J21" s="322"/>
      <c r="K21" s="362"/>
      <c r="L21" s="11" t="s">
        <v>208</v>
      </c>
      <c r="M21" s="11" t="s">
        <v>450</v>
      </c>
      <c r="N21" s="11" t="s">
        <v>261</v>
      </c>
      <c r="O21" s="151">
        <f t="shared" si="2"/>
        <v>14</v>
      </c>
      <c r="P21" s="15" t="s">
        <v>505</v>
      </c>
      <c r="Q21" s="12" t="s">
        <v>506</v>
      </c>
      <c r="R21" s="12" t="s">
        <v>461</v>
      </c>
      <c r="S21" s="12" t="s">
        <v>355</v>
      </c>
      <c r="T21" s="12" t="s">
        <v>507</v>
      </c>
      <c r="U21" s="12" t="s">
        <v>508</v>
      </c>
      <c r="V21" s="12" t="s">
        <v>206</v>
      </c>
      <c r="W21" s="13" t="s">
        <v>456</v>
      </c>
      <c r="X21" s="13"/>
      <c r="Y21" s="13"/>
      <c r="Z21" s="13"/>
      <c r="AA21" s="26">
        <v>1</v>
      </c>
      <c r="AB21" s="15" t="s">
        <v>509</v>
      </c>
      <c r="AC21" s="13"/>
      <c r="AD21" s="88"/>
      <c r="AE21" s="222"/>
      <c r="AF21" s="225"/>
      <c r="AG21" s="227"/>
      <c r="AH21" s="244"/>
      <c r="AI21" s="247"/>
      <c r="AJ21" s="247"/>
      <c r="AK21" s="259"/>
      <c r="AL21" s="247"/>
      <c r="AM21" s="246"/>
      <c r="AN21" s="246"/>
      <c r="AO21" s="246"/>
      <c r="AP21" s="246"/>
      <c r="AQ21" s="246"/>
    </row>
    <row r="22" spans="1:43" s="17" customFormat="1" ht="240" x14ac:dyDescent="0.2">
      <c r="A22" s="338"/>
      <c r="B22" s="338"/>
      <c r="C22" s="338"/>
      <c r="D22" s="200" t="s">
        <v>40</v>
      </c>
      <c r="E22" s="105" t="s">
        <v>36</v>
      </c>
      <c r="F22" s="106" t="s">
        <v>137</v>
      </c>
      <c r="G22" s="106">
        <v>100</v>
      </c>
      <c r="H22" s="98">
        <v>100</v>
      </c>
      <c r="I22" s="98">
        <v>100</v>
      </c>
      <c r="J22" s="98">
        <v>100</v>
      </c>
      <c r="K22" s="98">
        <v>100</v>
      </c>
      <c r="L22" s="11" t="s">
        <v>208</v>
      </c>
      <c r="M22" s="11" t="s">
        <v>450</v>
      </c>
      <c r="N22" s="72" t="s">
        <v>261</v>
      </c>
      <c r="O22" s="151">
        <f t="shared" si="2"/>
        <v>15</v>
      </c>
      <c r="P22" s="73" t="s">
        <v>510</v>
      </c>
      <c r="Q22" s="12" t="s">
        <v>511</v>
      </c>
      <c r="R22" s="12" t="s">
        <v>480</v>
      </c>
      <c r="S22" s="12" t="s">
        <v>512</v>
      </c>
      <c r="T22" s="12" t="s">
        <v>767</v>
      </c>
      <c r="U22" s="12" t="s">
        <v>768</v>
      </c>
      <c r="V22" s="12" t="s">
        <v>213</v>
      </c>
      <c r="W22" s="13" t="s">
        <v>456</v>
      </c>
      <c r="X22" s="13"/>
      <c r="Y22" s="13">
        <v>100</v>
      </c>
      <c r="Z22" s="13"/>
      <c r="AA22" s="26">
        <v>100</v>
      </c>
      <c r="AB22" s="15" t="s">
        <v>513</v>
      </c>
      <c r="AC22" s="13"/>
      <c r="AD22" s="88"/>
      <c r="AE22" s="222"/>
      <c r="AF22" s="225"/>
      <c r="AG22" s="227"/>
      <c r="AH22" s="244">
        <v>100</v>
      </c>
      <c r="AI22" s="244">
        <v>100</v>
      </c>
      <c r="AJ22" s="264" t="s">
        <v>1064</v>
      </c>
      <c r="AK22" s="268" t="s">
        <v>1065</v>
      </c>
      <c r="AL22" s="252">
        <f t="shared" ref="AL22:AL24" si="4">AI22/AH22</f>
        <v>1</v>
      </c>
      <c r="AM22" s="246"/>
      <c r="AN22" s="246"/>
      <c r="AO22" s="246"/>
      <c r="AP22" s="246"/>
      <c r="AQ22" s="246"/>
    </row>
    <row r="23" spans="1:43" s="17" customFormat="1" ht="120" x14ac:dyDescent="0.2">
      <c r="A23" s="338"/>
      <c r="B23" s="338"/>
      <c r="C23" s="338"/>
      <c r="D23" s="203" t="s">
        <v>41</v>
      </c>
      <c r="E23" s="102" t="s">
        <v>36</v>
      </c>
      <c r="F23" s="41" t="s">
        <v>515</v>
      </c>
      <c r="G23" s="75">
        <v>3</v>
      </c>
      <c r="H23" s="99"/>
      <c r="I23" s="99">
        <v>1</v>
      </c>
      <c r="J23" s="103">
        <v>1</v>
      </c>
      <c r="K23" s="103">
        <v>1</v>
      </c>
      <c r="L23" s="11" t="s">
        <v>208</v>
      </c>
      <c r="M23" s="11" t="s">
        <v>450</v>
      </c>
      <c r="N23" s="72" t="s">
        <v>261</v>
      </c>
      <c r="O23" s="151">
        <f t="shared" si="2"/>
        <v>16</v>
      </c>
      <c r="P23" s="15" t="s">
        <v>514</v>
      </c>
      <c r="Q23" s="12" t="s">
        <v>482</v>
      </c>
      <c r="R23" s="151" t="s">
        <v>467</v>
      </c>
      <c r="S23" s="12" t="s">
        <v>355</v>
      </c>
      <c r="T23" s="71" t="s">
        <v>502</v>
      </c>
      <c r="U23" s="12" t="s">
        <v>503</v>
      </c>
      <c r="V23" s="12" t="s">
        <v>206</v>
      </c>
      <c r="W23" s="13" t="s">
        <v>456</v>
      </c>
      <c r="X23" s="12"/>
      <c r="Y23" s="12"/>
      <c r="Z23" s="12"/>
      <c r="AA23" s="87">
        <v>1</v>
      </c>
      <c r="AB23" s="15" t="s">
        <v>504</v>
      </c>
      <c r="AC23" s="12"/>
      <c r="AD23" s="88"/>
      <c r="AE23" s="222"/>
      <c r="AF23" s="225"/>
      <c r="AG23" s="227"/>
      <c r="AH23" s="12"/>
      <c r="AI23" s="247"/>
      <c r="AJ23" s="247"/>
      <c r="AK23" s="259"/>
      <c r="AL23" s="247"/>
      <c r="AM23" s="246"/>
      <c r="AN23" s="246"/>
      <c r="AO23" s="246"/>
      <c r="AP23" s="246"/>
      <c r="AQ23" s="246"/>
    </row>
    <row r="24" spans="1:43" s="17" customFormat="1" ht="150" x14ac:dyDescent="0.2">
      <c r="A24" s="338"/>
      <c r="B24" s="338" t="s">
        <v>42</v>
      </c>
      <c r="C24" s="338" t="s">
        <v>43</v>
      </c>
      <c r="D24" s="200" t="s">
        <v>44</v>
      </c>
      <c r="E24" s="105" t="s">
        <v>34</v>
      </c>
      <c r="F24" s="106" t="s">
        <v>138</v>
      </c>
      <c r="G24" s="106">
        <v>100</v>
      </c>
      <c r="H24" s="98">
        <v>25</v>
      </c>
      <c r="I24" s="98">
        <v>25</v>
      </c>
      <c r="J24" s="97">
        <v>25</v>
      </c>
      <c r="K24" s="97">
        <v>25</v>
      </c>
      <c r="L24" s="37" t="s">
        <v>516</v>
      </c>
      <c r="M24" s="37" t="s">
        <v>516</v>
      </c>
      <c r="N24" s="37" t="s">
        <v>261</v>
      </c>
      <c r="O24" s="151">
        <f t="shared" si="2"/>
        <v>17</v>
      </c>
      <c r="P24" s="73" t="s">
        <v>517</v>
      </c>
      <c r="Q24" s="12" t="s">
        <v>393</v>
      </c>
      <c r="R24" s="151" t="s">
        <v>467</v>
      </c>
      <c r="S24" s="12" t="s">
        <v>355</v>
      </c>
      <c r="T24" s="12" t="s">
        <v>518</v>
      </c>
      <c r="U24" s="12" t="s">
        <v>519</v>
      </c>
      <c r="V24" s="12" t="s">
        <v>206</v>
      </c>
      <c r="W24" s="13" t="s">
        <v>456</v>
      </c>
      <c r="X24" s="13"/>
      <c r="Y24" s="13">
        <v>0.5</v>
      </c>
      <c r="Z24" s="13">
        <v>0.5</v>
      </c>
      <c r="AA24" s="13"/>
      <c r="AB24" s="15" t="s">
        <v>520</v>
      </c>
      <c r="AC24" s="13"/>
      <c r="AD24" s="88"/>
      <c r="AE24" s="222"/>
      <c r="AF24" s="225"/>
      <c r="AG24" s="227"/>
      <c r="AH24" s="244">
        <v>0.5</v>
      </c>
      <c r="AI24" s="244">
        <v>0.4</v>
      </c>
      <c r="AJ24" s="265" t="s">
        <v>1000</v>
      </c>
      <c r="AK24" s="265" t="s">
        <v>1025</v>
      </c>
      <c r="AL24" s="252">
        <f t="shared" si="4"/>
        <v>0.8</v>
      </c>
      <c r="AM24" s="246"/>
      <c r="AN24" s="246"/>
      <c r="AO24" s="246"/>
      <c r="AP24" s="246"/>
      <c r="AQ24" s="246"/>
    </row>
    <row r="25" spans="1:43" s="17" customFormat="1" ht="120" x14ac:dyDescent="0.2">
      <c r="A25" s="338"/>
      <c r="B25" s="338"/>
      <c r="C25" s="338"/>
      <c r="D25" s="203" t="s">
        <v>45</v>
      </c>
      <c r="E25" s="102" t="s">
        <v>46</v>
      </c>
      <c r="F25" s="76" t="s">
        <v>139</v>
      </c>
      <c r="G25" s="75">
        <v>1</v>
      </c>
      <c r="H25" s="99"/>
      <c r="I25" s="99" t="s">
        <v>191</v>
      </c>
      <c r="J25" s="103" t="s">
        <v>144</v>
      </c>
      <c r="K25" s="103" t="s">
        <v>191</v>
      </c>
      <c r="L25" s="11" t="s">
        <v>208</v>
      </c>
      <c r="M25" s="11" t="s">
        <v>450</v>
      </c>
      <c r="N25" s="72" t="s">
        <v>261</v>
      </c>
      <c r="O25" s="151">
        <f t="shared" si="2"/>
        <v>18</v>
      </c>
      <c r="P25" s="73" t="s">
        <v>521</v>
      </c>
      <c r="Q25" s="151" t="s">
        <v>522</v>
      </c>
      <c r="R25" s="151" t="s">
        <v>467</v>
      </c>
      <c r="S25" s="13">
        <v>1</v>
      </c>
      <c r="T25" s="15" t="s">
        <v>769</v>
      </c>
      <c r="U25" s="11" t="s">
        <v>770</v>
      </c>
      <c r="V25" s="12" t="s">
        <v>206</v>
      </c>
      <c r="W25" s="13" t="s">
        <v>456</v>
      </c>
      <c r="X25" s="12"/>
      <c r="Y25" s="12"/>
      <c r="Z25" s="12"/>
      <c r="AA25" s="87">
        <v>1</v>
      </c>
      <c r="AB25" s="15" t="s">
        <v>523</v>
      </c>
      <c r="AC25" s="12"/>
      <c r="AD25" s="88"/>
      <c r="AE25" s="222"/>
      <c r="AF25" s="225"/>
      <c r="AG25" s="227"/>
      <c r="AH25" s="12"/>
      <c r="AI25" s="247"/>
      <c r="AJ25" s="247"/>
      <c r="AK25" s="259"/>
      <c r="AL25" s="247"/>
      <c r="AM25" s="246"/>
      <c r="AN25" s="246"/>
      <c r="AO25" s="246"/>
      <c r="AP25" s="246"/>
      <c r="AQ25" s="246"/>
    </row>
    <row r="26" spans="1:43" s="17" customFormat="1" ht="120" x14ac:dyDescent="0.2">
      <c r="A26" s="338"/>
      <c r="B26" s="338"/>
      <c r="C26" s="338"/>
      <c r="D26" s="203" t="s">
        <v>47</v>
      </c>
      <c r="E26" s="102" t="s">
        <v>34</v>
      </c>
      <c r="F26" s="76" t="s">
        <v>141</v>
      </c>
      <c r="G26" s="75">
        <v>1</v>
      </c>
      <c r="H26" s="99"/>
      <c r="I26" s="99"/>
      <c r="J26" s="99" t="s">
        <v>140</v>
      </c>
      <c r="K26" s="103" t="s">
        <v>140</v>
      </c>
      <c r="L26" s="37"/>
      <c r="M26" s="7"/>
      <c r="N26" s="37"/>
      <c r="O26" s="151"/>
      <c r="P26" s="73" t="s">
        <v>524</v>
      </c>
      <c r="Q26" s="37"/>
      <c r="R26" s="19"/>
      <c r="S26" s="19"/>
      <c r="T26" s="19"/>
      <c r="U26" s="19"/>
      <c r="V26" s="19"/>
      <c r="W26" s="19"/>
      <c r="X26" s="18"/>
      <c r="Y26" s="18"/>
      <c r="Z26" s="18"/>
      <c r="AA26" s="27"/>
      <c r="AB26" s="15"/>
      <c r="AC26" s="18"/>
      <c r="AD26" s="88"/>
      <c r="AE26" s="222"/>
      <c r="AF26" s="225"/>
      <c r="AG26" s="227"/>
      <c r="AH26" s="18"/>
      <c r="AI26" s="247"/>
      <c r="AJ26" s="247"/>
      <c r="AK26" s="259"/>
      <c r="AL26" s="247"/>
      <c r="AM26" s="246"/>
      <c r="AN26" s="246"/>
      <c r="AO26" s="246"/>
      <c r="AP26" s="246"/>
      <c r="AQ26" s="246"/>
    </row>
    <row r="27" spans="1:43" s="17" customFormat="1" ht="192.75" customHeight="1" x14ac:dyDescent="0.2">
      <c r="A27" s="338"/>
      <c r="B27" s="338"/>
      <c r="C27" s="338"/>
      <c r="D27" s="203" t="s">
        <v>48</v>
      </c>
      <c r="E27" s="102" t="s">
        <v>34</v>
      </c>
      <c r="F27" s="76" t="s">
        <v>142</v>
      </c>
      <c r="G27" s="75">
        <v>12</v>
      </c>
      <c r="H27" s="99">
        <v>3</v>
      </c>
      <c r="I27" s="99">
        <v>3</v>
      </c>
      <c r="J27" s="103">
        <v>3</v>
      </c>
      <c r="K27" s="103">
        <v>3</v>
      </c>
      <c r="L27" s="11" t="s">
        <v>208</v>
      </c>
      <c r="M27" s="11" t="s">
        <v>450</v>
      </c>
      <c r="N27" s="11" t="s">
        <v>261</v>
      </c>
      <c r="O27" s="151">
        <f>O25+1</f>
        <v>19</v>
      </c>
      <c r="P27" s="73" t="s">
        <v>525</v>
      </c>
      <c r="Q27" s="151" t="s">
        <v>526</v>
      </c>
      <c r="R27" s="151" t="s">
        <v>467</v>
      </c>
      <c r="S27" s="12" t="s">
        <v>376</v>
      </c>
      <c r="T27" s="12" t="s">
        <v>527</v>
      </c>
      <c r="U27" s="12" t="s">
        <v>528</v>
      </c>
      <c r="V27" s="12" t="s">
        <v>206</v>
      </c>
      <c r="W27" s="13" t="s">
        <v>456</v>
      </c>
      <c r="X27" s="13"/>
      <c r="Y27" s="67">
        <v>1</v>
      </c>
      <c r="Z27" s="67"/>
      <c r="AA27" s="67">
        <v>2</v>
      </c>
      <c r="AB27" s="15" t="s">
        <v>513</v>
      </c>
      <c r="AC27" s="13"/>
      <c r="AD27" s="88"/>
      <c r="AE27" s="222"/>
      <c r="AF27" s="225"/>
      <c r="AG27" s="227"/>
      <c r="AH27" s="67">
        <v>1</v>
      </c>
      <c r="AI27" s="67">
        <v>0</v>
      </c>
      <c r="AJ27" s="264" t="s">
        <v>1070</v>
      </c>
      <c r="AK27" s="259" t="s">
        <v>938</v>
      </c>
      <c r="AL27" s="252">
        <f t="shared" ref="AL27" si="5">AI27/AH27</f>
        <v>0</v>
      </c>
      <c r="AM27" s="246"/>
      <c r="AN27" s="246"/>
      <c r="AO27" s="246"/>
      <c r="AP27" s="246"/>
      <c r="AQ27" s="246"/>
    </row>
    <row r="28" spans="1:43" s="17" customFormat="1" ht="75" x14ac:dyDescent="0.2">
      <c r="A28" s="338"/>
      <c r="B28" s="338"/>
      <c r="C28" s="338" t="s">
        <v>49</v>
      </c>
      <c r="D28" s="203" t="s">
        <v>664</v>
      </c>
      <c r="E28" s="102" t="s">
        <v>50</v>
      </c>
      <c r="F28" s="41" t="s">
        <v>143</v>
      </c>
      <c r="G28" s="75">
        <v>100</v>
      </c>
      <c r="H28" s="99">
        <v>40</v>
      </c>
      <c r="I28" s="99">
        <v>40</v>
      </c>
      <c r="J28" s="103">
        <v>10</v>
      </c>
      <c r="K28" s="103">
        <v>10</v>
      </c>
      <c r="L28" s="37" t="s">
        <v>208</v>
      </c>
      <c r="M28" s="37" t="s">
        <v>665</v>
      </c>
      <c r="N28" s="37" t="s">
        <v>261</v>
      </c>
      <c r="O28" s="151">
        <f t="shared" si="2"/>
        <v>20</v>
      </c>
      <c r="P28" s="31" t="s">
        <v>669</v>
      </c>
      <c r="Q28" s="88" t="s">
        <v>666</v>
      </c>
      <c r="R28" s="72" t="s">
        <v>467</v>
      </c>
      <c r="S28" s="126">
        <v>1</v>
      </c>
      <c r="T28" s="39" t="s">
        <v>681</v>
      </c>
      <c r="U28" s="39" t="s">
        <v>667</v>
      </c>
      <c r="V28" s="12" t="s">
        <v>213</v>
      </c>
      <c r="W28" s="13" t="s">
        <v>456</v>
      </c>
      <c r="X28" s="40"/>
      <c r="Y28" s="40"/>
      <c r="Z28" s="151"/>
      <c r="AA28" s="40">
        <v>1</v>
      </c>
      <c r="AB28" s="15" t="s">
        <v>668</v>
      </c>
      <c r="AC28" s="40"/>
      <c r="AD28" s="88"/>
      <c r="AE28" s="222"/>
      <c r="AF28" s="225"/>
      <c r="AG28" s="227"/>
      <c r="AH28" s="40"/>
      <c r="AI28" s="247"/>
      <c r="AJ28" s="247"/>
      <c r="AK28" s="259"/>
      <c r="AL28" s="247"/>
      <c r="AM28" s="246"/>
      <c r="AN28" s="246"/>
      <c r="AO28" s="246"/>
      <c r="AP28" s="246"/>
      <c r="AQ28" s="246"/>
    </row>
    <row r="29" spans="1:43" s="17" customFormat="1" ht="75" x14ac:dyDescent="0.2">
      <c r="A29" s="338"/>
      <c r="B29" s="338"/>
      <c r="C29" s="338"/>
      <c r="D29" s="200" t="s">
        <v>51</v>
      </c>
      <c r="E29" s="147" t="s">
        <v>193</v>
      </c>
      <c r="F29" s="149" t="s">
        <v>192</v>
      </c>
      <c r="G29" s="149">
        <v>100</v>
      </c>
      <c r="H29" s="146">
        <v>25</v>
      </c>
      <c r="I29" s="146">
        <v>50</v>
      </c>
      <c r="J29" s="149">
        <v>10</v>
      </c>
      <c r="K29" s="149">
        <v>15</v>
      </c>
      <c r="L29" s="37" t="s">
        <v>208</v>
      </c>
      <c r="M29" s="37" t="s">
        <v>665</v>
      </c>
      <c r="N29" s="37" t="s">
        <v>261</v>
      </c>
      <c r="O29" s="151">
        <f t="shared" si="2"/>
        <v>21</v>
      </c>
      <c r="P29" s="31" t="s">
        <v>771</v>
      </c>
      <c r="Q29" s="88" t="s">
        <v>666</v>
      </c>
      <c r="R29" s="88" t="s">
        <v>670</v>
      </c>
      <c r="S29" s="126">
        <v>1</v>
      </c>
      <c r="T29" s="39" t="s">
        <v>772</v>
      </c>
      <c r="U29" s="39" t="s">
        <v>774</v>
      </c>
      <c r="V29" s="12" t="s">
        <v>213</v>
      </c>
      <c r="W29" s="13" t="s">
        <v>456</v>
      </c>
      <c r="X29" s="40"/>
      <c r="Y29" s="40">
        <v>0.5</v>
      </c>
      <c r="Z29" s="151"/>
      <c r="AA29" s="40">
        <v>0.5</v>
      </c>
      <c r="AB29" s="15" t="s">
        <v>773</v>
      </c>
      <c r="AC29" s="40"/>
      <c r="AD29" s="88"/>
      <c r="AE29" s="222"/>
      <c r="AF29" s="225"/>
      <c r="AG29" s="227"/>
      <c r="AH29" s="40">
        <v>0.5</v>
      </c>
      <c r="AI29" s="40">
        <v>0.5</v>
      </c>
      <c r="AJ29" s="222" t="s">
        <v>1020</v>
      </c>
      <c r="AK29" s="222" t="s">
        <v>1066</v>
      </c>
      <c r="AL29" s="252">
        <f t="shared" ref="AL29" si="6">AI29/AH29</f>
        <v>1</v>
      </c>
      <c r="AM29" s="246"/>
      <c r="AN29" s="246"/>
      <c r="AO29" s="246"/>
      <c r="AP29" s="246"/>
      <c r="AQ29" s="246"/>
    </row>
    <row r="30" spans="1:43" s="17" customFormat="1" ht="90" x14ac:dyDescent="0.2">
      <c r="A30" s="338"/>
      <c r="B30" s="338"/>
      <c r="C30" s="338"/>
      <c r="D30" s="203" t="s">
        <v>52</v>
      </c>
      <c r="E30" s="102" t="s">
        <v>53</v>
      </c>
      <c r="F30" s="76" t="s">
        <v>145</v>
      </c>
      <c r="G30" s="75">
        <v>1</v>
      </c>
      <c r="H30" s="75" t="s">
        <v>132</v>
      </c>
      <c r="I30" s="99" t="s">
        <v>132</v>
      </c>
      <c r="J30" s="103"/>
      <c r="K30" s="103"/>
      <c r="L30" s="151" t="s">
        <v>208</v>
      </c>
      <c r="M30" s="151" t="s">
        <v>212</v>
      </c>
      <c r="N30" s="151" t="s">
        <v>261</v>
      </c>
      <c r="O30" s="151">
        <f t="shared" si="2"/>
        <v>22</v>
      </c>
      <c r="P30" s="73" t="s">
        <v>529</v>
      </c>
      <c r="Q30" s="151" t="s">
        <v>530</v>
      </c>
      <c r="R30" s="151" t="s">
        <v>461</v>
      </c>
      <c r="S30" s="12" t="s">
        <v>355</v>
      </c>
      <c r="T30" s="12" t="s">
        <v>531</v>
      </c>
      <c r="U30" s="12" t="s">
        <v>532</v>
      </c>
      <c r="V30" s="12" t="s">
        <v>206</v>
      </c>
      <c r="W30" s="13" t="s">
        <v>456</v>
      </c>
      <c r="X30" s="13"/>
      <c r="Y30" s="67"/>
      <c r="Z30" s="67"/>
      <c r="AA30" s="67">
        <v>1</v>
      </c>
      <c r="AB30" s="15" t="s">
        <v>533</v>
      </c>
      <c r="AC30" s="13"/>
      <c r="AD30" s="88"/>
      <c r="AE30" s="222"/>
      <c r="AF30" s="225"/>
      <c r="AG30" s="227"/>
      <c r="AH30" s="67"/>
      <c r="AI30" s="247"/>
      <c r="AJ30" s="247"/>
      <c r="AK30" s="259"/>
      <c r="AL30" s="247"/>
      <c r="AM30" s="246"/>
      <c r="AN30" s="246"/>
      <c r="AO30" s="246"/>
      <c r="AP30" s="246"/>
      <c r="AQ30" s="246"/>
    </row>
    <row r="31" spans="1:43" s="17" customFormat="1" ht="105" x14ac:dyDescent="0.2">
      <c r="A31" s="338"/>
      <c r="B31" s="338"/>
      <c r="C31" s="338"/>
      <c r="D31" s="203" t="s">
        <v>54</v>
      </c>
      <c r="E31" s="102" t="s">
        <v>55</v>
      </c>
      <c r="F31" s="76" t="s">
        <v>146</v>
      </c>
      <c r="G31" s="75">
        <v>1</v>
      </c>
      <c r="H31" s="103"/>
      <c r="I31" s="99">
        <v>0.5</v>
      </c>
      <c r="J31" s="103">
        <v>0.5</v>
      </c>
      <c r="K31" s="103"/>
      <c r="L31" s="37" t="s">
        <v>672</v>
      </c>
      <c r="M31" s="37" t="s">
        <v>604</v>
      </c>
      <c r="N31" s="37" t="s">
        <v>261</v>
      </c>
      <c r="O31" s="151">
        <f t="shared" si="2"/>
        <v>23</v>
      </c>
      <c r="P31" s="31" t="s">
        <v>812</v>
      </c>
      <c r="Q31" s="12" t="s">
        <v>671</v>
      </c>
      <c r="R31" s="72" t="s">
        <v>467</v>
      </c>
      <c r="S31" s="126">
        <v>1</v>
      </c>
      <c r="T31" s="39" t="s">
        <v>679</v>
      </c>
      <c r="U31" s="39" t="s">
        <v>667</v>
      </c>
      <c r="V31" s="12" t="s">
        <v>213</v>
      </c>
      <c r="W31" s="13" t="s">
        <v>456</v>
      </c>
      <c r="X31" s="40"/>
      <c r="Y31" s="40"/>
      <c r="Z31" s="151"/>
      <c r="AA31" s="40">
        <v>1</v>
      </c>
      <c r="AB31" s="15" t="s">
        <v>668</v>
      </c>
      <c r="AC31" s="40"/>
      <c r="AD31" s="88"/>
      <c r="AE31" s="222"/>
      <c r="AF31" s="225"/>
      <c r="AG31" s="227"/>
      <c r="AH31" s="40"/>
      <c r="AI31" s="247"/>
      <c r="AJ31" s="247"/>
      <c r="AK31" s="259"/>
      <c r="AL31" s="247"/>
      <c r="AM31" s="246"/>
      <c r="AN31" s="246"/>
      <c r="AO31" s="246"/>
      <c r="AP31" s="246"/>
      <c r="AQ31" s="246"/>
    </row>
    <row r="32" spans="1:43" s="17" customFormat="1" ht="75" x14ac:dyDescent="0.2">
      <c r="A32" s="338"/>
      <c r="B32" s="338" t="s">
        <v>56</v>
      </c>
      <c r="C32" s="338" t="s">
        <v>57</v>
      </c>
      <c r="D32" s="203" t="s">
        <v>58</v>
      </c>
      <c r="E32" s="102" t="s">
        <v>59</v>
      </c>
      <c r="F32" s="76" t="s">
        <v>147</v>
      </c>
      <c r="G32" s="75">
        <v>1</v>
      </c>
      <c r="H32" s="22"/>
      <c r="I32" s="99" t="s">
        <v>140</v>
      </c>
      <c r="J32" s="103" t="s">
        <v>140</v>
      </c>
      <c r="K32" s="103"/>
      <c r="L32" s="37" t="s">
        <v>208</v>
      </c>
      <c r="M32" s="37" t="s">
        <v>665</v>
      </c>
      <c r="N32" s="37" t="s">
        <v>261</v>
      </c>
      <c r="O32" s="151">
        <f t="shared" si="2"/>
        <v>24</v>
      </c>
      <c r="P32" s="31" t="s">
        <v>673</v>
      </c>
      <c r="Q32" s="12" t="s">
        <v>671</v>
      </c>
      <c r="R32" s="72" t="s">
        <v>467</v>
      </c>
      <c r="S32" s="126">
        <v>1</v>
      </c>
      <c r="T32" s="39" t="s">
        <v>680</v>
      </c>
      <c r="U32" s="39" t="s">
        <v>667</v>
      </c>
      <c r="V32" s="12" t="s">
        <v>213</v>
      </c>
      <c r="W32" s="13" t="s">
        <v>456</v>
      </c>
      <c r="X32" s="40"/>
      <c r="Y32" s="40"/>
      <c r="Z32" s="151"/>
      <c r="AA32" s="40">
        <v>1</v>
      </c>
      <c r="AB32" s="15" t="s">
        <v>668</v>
      </c>
      <c r="AC32" s="40"/>
      <c r="AD32" s="88"/>
      <c r="AE32" s="222"/>
      <c r="AF32" s="225"/>
      <c r="AG32" s="227"/>
      <c r="AH32" s="40"/>
      <c r="AI32" s="247"/>
      <c r="AJ32" s="247"/>
      <c r="AK32" s="259"/>
      <c r="AL32" s="247"/>
      <c r="AM32" s="246"/>
      <c r="AN32" s="246"/>
      <c r="AO32" s="246"/>
      <c r="AP32" s="246"/>
      <c r="AQ32" s="246"/>
    </row>
    <row r="33" spans="1:43" s="17" customFormat="1" ht="75" x14ac:dyDescent="0.2">
      <c r="A33" s="352"/>
      <c r="B33" s="338"/>
      <c r="C33" s="338"/>
      <c r="D33" s="203" t="s">
        <v>60</v>
      </c>
      <c r="E33" s="102" t="s">
        <v>61</v>
      </c>
      <c r="F33" s="76" t="s">
        <v>148</v>
      </c>
      <c r="G33" s="75">
        <v>3</v>
      </c>
      <c r="H33" s="99"/>
      <c r="I33" s="99">
        <v>1</v>
      </c>
      <c r="J33" s="103">
        <v>1</v>
      </c>
      <c r="K33" s="103">
        <v>1</v>
      </c>
      <c r="L33" s="37" t="s">
        <v>208</v>
      </c>
      <c r="M33" s="37" t="s">
        <v>665</v>
      </c>
      <c r="N33" s="37" t="s">
        <v>261</v>
      </c>
      <c r="O33" s="151">
        <f t="shared" si="2"/>
        <v>25</v>
      </c>
      <c r="P33" s="31" t="s">
        <v>674</v>
      </c>
      <c r="Q33" s="12" t="s">
        <v>671</v>
      </c>
      <c r="R33" s="72" t="s">
        <v>467</v>
      </c>
      <c r="S33" s="126">
        <v>1</v>
      </c>
      <c r="T33" s="39" t="s">
        <v>682</v>
      </c>
      <c r="U33" s="39" t="s">
        <v>667</v>
      </c>
      <c r="V33" s="12" t="s">
        <v>213</v>
      </c>
      <c r="W33" s="13" t="s">
        <v>456</v>
      </c>
      <c r="X33" s="40"/>
      <c r="Y33" s="40"/>
      <c r="Z33" s="151"/>
      <c r="AA33" s="40">
        <v>1</v>
      </c>
      <c r="AB33" s="15" t="s">
        <v>668</v>
      </c>
      <c r="AC33" s="40"/>
      <c r="AD33" s="88"/>
      <c r="AE33" s="222"/>
      <c r="AF33" s="225"/>
      <c r="AG33" s="227"/>
      <c r="AH33" s="40"/>
      <c r="AI33" s="247"/>
      <c r="AJ33" s="247"/>
      <c r="AK33" s="259"/>
      <c r="AL33" s="247"/>
      <c r="AM33" s="246"/>
      <c r="AN33" s="246"/>
      <c r="AO33" s="246"/>
      <c r="AP33" s="246"/>
      <c r="AQ33" s="246"/>
    </row>
    <row r="34" spans="1:43" ht="60" x14ac:dyDescent="0.2">
      <c r="A34" s="338" t="s">
        <v>62</v>
      </c>
      <c r="B34" s="340" t="s">
        <v>63</v>
      </c>
      <c r="C34" s="314" t="s">
        <v>64</v>
      </c>
      <c r="D34" s="314" t="s">
        <v>65</v>
      </c>
      <c r="E34" s="311" t="s">
        <v>66</v>
      </c>
      <c r="F34" s="329" t="s">
        <v>195</v>
      </c>
      <c r="G34" s="329">
        <v>1</v>
      </c>
      <c r="H34" s="323" t="s">
        <v>140</v>
      </c>
      <c r="I34" s="323" t="s">
        <v>140</v>
      </c>
      <c r="J34" s="307"/>
      <c r="K34" s="307"/>
      <c r="L34" s="37" t="s">
        <v>516</v>
      </c>
      <c r="M34" s="37" t="s">
        <v>516</v>
      </c>
      <c r="N34" s="37" t="s">
        <v>261</v>
      </c>
      <c r="O34" s="151">
        <f t="shared" si="2"/>
        <v>26</v>
      </c>
      <c r="P34" s="132" t="s">
        <v>598</v>
      </c>
      <c r="Q34" s="37" t="s">
        <v>535</v>
      </c>
      <c r="R34" s="37" t="s">
        <v>416</v>
      </c>
      <c r="S34" s="37" t="s">
        <v>355</v>
      </c>
      <c r="T34" s="37" t="s">
        <v>552</v>
      </c>
      <c r="U34" s="37" t="s">
        <v>822</v>
      </c>
      <c r="V34" s="37" t="s">
        <v>206</v>
      </c>
      <c r="W34" s="37" t="s">
        <v>456</v>
      </c>
      <c r="X34" s="37"/>
      <c r="Y34" s="37"/>
      <c r="Z34" s="37"/>
      <c r="AA34" s="214">
        <v>1</v>
      </c>
      <c r="AB34" s="15" t="s">
        <v>553</v>
      </c>
      <c r="AC34" s="37"/>
      <c r="AD34" s="88"/>
      <c r="AE34" s="222"/>
      <c r="AF34" s="225"/>
      <c r="AG34" s="227"/>
      <c r="AH34" s="248"/>
      <c r="AI34" s="247"/>
      <c r="AJ34" s="247"/>
      <c r="AK34" s="259"/>
      <c r="AL34" s="247"/>
      <c r="AM34" s="246"/>
      <c r="AN34" s="246"/>
      <c r="AO34" s="246"/>
      <c r="AP34" s="246"/>
      <c r="AQ34" s="246"/>
    </row>
    <row r="35" spans="1:43" ht="105" x14ac:dyDescent="0.2">
      <c r="A35" s="338"/>
      <c r="B35" s="340"/>
      <c r="C35" s="315"/>
      <c r="D35" s="331"/>
      <c r="E35" s="359"/>
      <c r="F35" s="333"/>
      <c r="G35" s="333"/>
      <c r="H35" s="324"/>
      <c r="I35" s="324"/>
      <c r="J35" s="322"/>
      <c r="K35" s="322"/>
      <c r="L35" s="37" t="s">
        <v>516</v>
      </c>
      <c r="M35" s="37" t="s">
        <v>516</v>
      </c>
      <c r="N35" s="37" t="s">
        <v>210</v>
      </c>
      <c r="O35" s="151">
        <f t="shared" si="2"/>
        <v>27</v>
      </c>
      <c r="P35" s="132" t="s">
        <v>599</v>
      </c>
      <c r="Q35" s="151" t="s">
        <v>738</v>
      </c>
      <c r="R35" s="150" t="s">
        <v>416</v>
      </c>
      <c r="S35" s="55">
        <v>2</v>
      </c>
      <c r="T35" s="53" t="s">
        <v>554</v>
      </c>
      <c r="U35" s="53" t="s">
        <v>555</v>
      </c>
      <c r="V35" s="12" t="s">
        <v>206</v>
      </c>
      <c r="W35" s="13" t="s">
        <v>456</v>
      </c>
      <c r="X35" s="53"/>
      <c r="Y35" s="53"/>
      <c r="Z35" s="53"/>
      <c r="AA35" s="54">
        <v>2</v>
      </c>
      <c r="AB35" s="15" t="s">
        <v>556</v>
      </c>
      <c r="AC35" s="151"/>
      <c r="AD35" s="88"/>
      <c r="AE35" s="222"/>
      <c r="AF35" s="225"/>
      <c r="AG35" s="227"/>
      <c r="AH35" s="243"/>
      <c r="AI35" s="247"/>
      <c r="AJ35" s="247"/>
      <c r="AK35" s="259"/>
      <c r="AL35" s="247"/>
      <c r="AM35" s="246"/>
      <c r="AN35" s="246"/>
      <c r="AO35" s="246"/>
      <c r="AP35" s="246"/>
      <c r="AQ35" s="246"/>
    </row>
    <row r="36" spans="1:43" ht="105" x14ac:dyDescent="0.2">
      <c r="A36" s="338"/>
      <c r="B36" s="340"/>
      <c r="C36" s="315"/>
      <c r="D36" s="200" t="s">
        <v>67</v>
      </c>
      <c r="E36" s="105" t="s">
        <v>66</v>
      </c>
      <c r="F36" s="45" t="s">
        <v>194</v>
      </c>
      <c r="G36" s="45">
        <v>1</v>
      </c>
      <c r="H36" s="98"/>
      <c r="I36" s="98">
        <v>0.33</v>
      </c>
      <c r="J36" s="97">
        <v>0.33</v>
      </c>
      <c r="K36" s="97">
        <v>0.33</v>
      </c>
      <c r="L36" s="37" t="s">
        <v>516</v>
      </c>
      <c r="M36" s="37" t="s">
        <v>516</v>
      </c>
      <c r="N36" s="37" t="s">
        <v>261</v>
      </c>
      <c r="O36" s="151">
        <f t="shared" si="2"/>
        <v>28</v>
      </c>
      <c r="P36" s="31" t="s">
        <v>675</v>
      </c>
      <c r="Q36" s="12" t="s">
        <v>738</v>
      </c>
      <c r="R36" s="88" t="s">
        <v>416</v>
      </c>
      <c r="S36" s="126">
        <v>1</v>
      </c>
      <c r="T36" s="39" t="s">
        <v>678</v>
      </c>
      <c r="U36" s="39" t="s">
        <v>667</v>
      </c>
      <c r="V36" s="12" t="s">
        <v>213</v>
      </c>
      <c r="W36" s="13" t="s">
        <v>456</v>
      </c>
      <c r="X36" s="40"/>
      <c r="Y36" s="40"/>
      <c r="Z36" s="151"/>
      <c r="AA36" s="40">
        <v>1</v>
      </c>
      <c r="AB36" s="15" t="s">
        <v>668</v>
      </c>
      <c r="AC36" s="40"/>
      <c r="AD36" s="88"/>
      <c r="AE36" s="222"/>
      <c r="AF36" s="225"/>
      <c r="AG36" s="227"/>
      <c r="AH36" s="40"/>
      <c r="AI36" s="247"/>
      <c r="AJ36" s="247"/>
      <c r="AK36" s="259"/>
      <c r="AL36" s="247"/>
      <c r="AM36" s="246"/>
      <c r="AN36" s="246"/>
      <c r="AO36" s="246"/>
      <c r="AP36" s="246"/>
      <c r="AQ36" s="246"/>
    </row>
    <row r="37" spans="1:43" ht="120" x14ac:dyDescent="0.2">
      <c r="A37" s="338"/>
      <c r="B37" s="340"/>
      <c r="C37" s="340" t="s">
        <v>68</v>
      </c>
      <c r="D37" s="203" t="s">
        <v>69</v>
      </c>
      <c r="E37" s="102" t="s">
        <v>66</v>
      </c>
      <c r="F37" s="76" t="s">
        <v>150</v>
      </c>
      <c r="G37" s="75">
        <v>1</v>
      </c>
      <c r="H37" s="103"/>
      <c r="I37" s="99" t="s">
        <v>140</v>
      </c>
      <c r="J37" s="99" t="s">
        <v>140</v>
      </c>
      <c r="K37" s="103"/>
      <c r="L37" s="37" t="s">
        <v>208</v>
      </c>
      <c r="M37" s="37" t="s">
        <v>450</v>
      </c>
      <c r="N37" s="37" t="s">
        <v>261</v>
      </c>
      <c r="O37" s="151">
        <f t="shared" si="2"/>
        <v>29</v>
      </c>
      <c r="P37" s="31" t="s">
        <v>677</v>
      </c>
      <c r="Q37" s="12" t="s">
        <v>472</v>
      </c>
      <c r="R37" s="72" t="s">
        <v>467</v>
      </c>
      <c r="S37" s="126">
        <v>1</v>
      </c>
      <c r="T37" s="39" t="s">
        <v>676</v>
      </c>
      <c r="U37" s="39" t="s">
        <v>667</v>
      </c>
      <c r="V37" s="12" t="s">
        <v>213</v>
      </c>
      <c r="W37" s="13" t="s">
        <v>456</v>
      </c>
      <c r="X37" s="40"/>
      <c r="Y37" s="40"/>
      <c r="Z37" s="151"/>
      <c r="AA37" s="40">
        <v>1</v>
      </c>
      <c r="AB37" s="15" t="s">
        <v>668</v>
      </c>
      <c r="AC37" s="40"/>
      <c r="AD37" s="88"/>
      <c r="AE37" s="222"/>
      <c r="AF37" s="225"/>
      <c r="AG37" s="227"/>
      <c r="AH37" s="40"/>
      <c r="AI37" s="247"/>
      <c r="AJ37" s="247"/>
      <c r="AK37" s="259"/>
      <c r="AL37" s="247"/>
      <c r="AM37" s="246"/>
      <c r="AN37" s="246"/>
      <c r="AO37" s="246"/>
      <c r="AP37" s="246"/>
      <c r="AQ37" s="246"/>
    </row>
    <row r="38" spans="1:43" ht="105" x14ac:dyDescent="0.2">
      <c r="A38" s="338"/>
      <c r="B38" s="340"/>
      <c r="C38" s="340"/>
      <c r="D38" s="200" t="s">
        <v>197</v>
      </c>
      <c r="E38" s="105" t="s">
        <v>66</v>
      </c>
      <c r="F38" s="106" t="s">
        <v>151</v>
      </c>
      <c r="G38" s="106">
        <v>12</v>
      </c>
      <c r="H38" s="97">
        <v>3</v>
      </c>
      <c r="I38" s="98">
        <v>3</v>
      </c>
      <c r="J38" s="97">
        <v>3</v>
      </c>
      <c r="K38" s="97">
        <v>3</v>
      </c>
      <c r="L38" s="11" t="s">
        <v>208</v>
      </c>
      <c r="M38" s="37" t="s">
        <v>450</v>
      </c>
      <c r="N38" s="35" t="s">
        <v>210</v>
      </c>
      <c r="O38" s="151">
        <f t="shared" si="2"/>
        <v>30</v>
      </c>
      <c r="P38" s="152" t="s">
        <v>534</v>
      </c>
      <c r="Q38" s="151" t="s">
        <v>535</v>
      </c>
      <c r="R38" s="151" t="s">
        <v>467</v>
      </c>
      <c r="S38" s="67">
        <v>3</v>
      </c>
      <c r="T38" s="11" t="s">
        <v>536</v>
      </c>
      <c r="U38" s="11" t="s">
        <v>537</v>
      </c>
      <c r="V38" s="12" t="s">
        <v>206</v>
      </c>
      <c r="W38" s="13" t="s">
        <v>456</v>
      </c>
      <c r="X38" s="14"/>
      <c r="Y38" s="14"/>
      <c r="Z38" s="14"/>
      <c r="AA38" s="67">
        <v>3</v>
      </c>
      <c r="AB38" s="15" t="s">
        <v>538</v>
      </c>
      <c r="AC38" s="14"/>
      <c r="AD38" s="88"/>
      <c r="AE38" s="222"/>
      <c r="AF38" s="225"/>
      <c r="AG38" s="227"/>
      <c r="AH38" s="245"/>
      <c r="AI38" s="247"/>
      <c r="AJ38" s="247"/>
      <c r="AK38" s="259"/>
      <c r="AL38" s="247"/>
      <c r="AM38" s="246"/>
      <c r="AN38" s="246"/>
      <c r="AO38" s="246"/>
      <c r="AP38" s="246"/>
      <c r="AQ38" s="246"/>
    </row>
    <row r="39" spans="1:43" ht="75" x14ac:dyDescent="0.2">
      <c r="A39" s="338"/>
      <c r="B39" s="340"/>
      <c r="C39" s="340"/>
      <c r="D39" s="203" t="s">
        <v>70</v>
      </c>
      <c r="E39" s="102" t="s">
        <v>66</v>
      </c>
      <c r="F39" s="76" t="s">
        <v>152</v>
      </c>
      <c r="G39" s="75">
        <v>2</v>
      </c>
      <c r="H39" s="103">
        <v>1</v>
      </c>
      <c r="I39" s="99">
        <v>1</v>
      </c>
      <c r="J39" s="99"/>
      <c r="K39" s="99"/>
      <c r="L39" s="53" t="s">
        <v>208</v>
      </c>
      <c r="M39" s="37" t="s">
        <v>450</v>
      </c>
      <c r="N39" s="35" t="s">
        <v>210</v>
      </c>
      <c r="O39" s="151">
        <f t="shared" si="2"/>
        <v>31</v>
      </c>
      <c r="P39" s="64" t="s">
        <v>539</v>
      </c>
      <c r="Q39" s="201" t="s">
        <v>540</v>
      </c>
      <c r="R39" s="151" t="s">
        <v>467</v>
      </c>
      <c r="S39" s="24">
        <v>1</v>
      </c>
      <c r="T39" s="24" t="s">
        <v>541</v>
      </c>
      <c r="U39" s="24" t="s">
        <v>542</v>
      </c>
      <c r="V39" s="12" t="s">
        <v>206</v>
      </c>
      <c r="W39" s="13" t="s">
        <v>456</v>
      </c>
      <c r="X39" s="24"/>
      <c r="Y39" s="24"/>
      <c r="Z39" s="24">
        <v>1</v>
      </c>
      <c r="AA39" s="24"/>
      <c r="AB39" s="15" t="s">
        <v>543</v>
      </c>
      <c r="AC39" s="217"/>
      <c r="AD39" s="88"/>
      <c r="AE39" s="222"/>
      <c r="AF39" s="225"/>
      <c r="AG39" s="227"/>
      <c r="AH39" s="219"/>
      <c r="AI39" s="247"/>
      <c r="AJ39" s="247"/>
      <c r="AK39" s="259"/>
      <c r="AL39" s="247"/>
      <c r="AM39" s="246"/>
      <c r="AN39" s="246"/>
      <c r="AO39" s="246"/>
      <c r="AP39" s="246"/>
      <c r="AQ39" s="246"/>
    </row>
    <row r="40" spans="1:43" ht="60" x14ac:dyDescent="0.2">
      <c r="A40" s="338"/>
      <c r="B40" s="340"/>
      <c r="C40" s="340"/>
      <c r="D40" s="203" t="s">
        <v>196</v>
      </c>
      <c r="E40" s="102" t="s">
        <v>66</v>
      </c>
      <c r="F40" s="76" t="s">
        <v>153</v>
      </c>
      <c r="G40" s="24">
        <v>3</v>
      </c>
      <c r="H40" s="103">
        <v>1</v>
      </c>
      <c r="I40" s="99">
        <v>1</v>
      </c>
      <c r="K40" s="103">
        <v>1</v>
      </c>
      <c r="L40" s="53" t="s">
        <v>208</v>
      </c>
      <c r="M40" s="37" t="s">
        <v>450</v>
      </c>
      <c r="N40" s="35" t="s">
        <v>210</v>
      </c>
      <c r="O40" s="151">
        <f t="shared" si="2"/>
        <v>32</v>
      </c>
      <c r="P40" s="64" t="s">
        <v>544</v>
      </c>
      <c r="Q40" s="201" t="s">
        <v>540</v>
      </c>
      <c r="R40" s="151" t="s">
        <v>467</v>
      </c>
      <c r="S40" s="24">
        <v>1</v>
      </c>
      <c r="T40" s="24" t="s">
        <v>545</v>
      </c>
      <c r="U40" s="24" t="s">
        <v>546</v>
      </c>
      <c r="V40" s="12" t="s">
        <v>206</v>
      </c>
      <c r="W40" s="13" t="s">
        <v>456</v>
      </c>
      <c r="X40" s="77"/>
      <c r="Y40" s="77"/>
      <c r="Z40" s="77"/>
      <c r="AA40" s="78">
        <v>1</v>
      </c>
      <c r="AB40" s="15" t="s">
        <v>547</v>
      </c>
      <c r="AC40" s="77"/>
      <c r="AD40" s="88"/>
      <c r="AE40" s="222"/>
      <c r="AF40" s="225"/>
      <c r="AG40" s="227"/>
      <c r="AH40" s="77"/>
      <c r="AI40" s="247"/>
      <c r="AJ40" s="247"/>
      <c r="AK40" s="259"/>
      <c r="AL40" s="247"/>
      <c r="AM40" s="246"/>
      <c r="AN40" s="246"/>
      <c r="AO40" s="246"/>
      <c r="AP40" s="246"/>
      <c r="AQ40" s="246"/>
    </row>
    <row r="41" spans="1:43" ht="190.5" customHeight="1" x14ac:dyDescent="0.35">
      <c r="A41" s="338"/>
      <c r="B41" s="340"/>
      <c r="C41" s="340"/>
      <c r="D41" s="314" t="s">
        <v>71</v>
      </c>
      <c r="E41" s="311" t="s">
        <v>72</v>
      </c>
      <c r="F41" s="329" t="s">
        <v>154</v>
      </c>
      <c r="G41" s="304">
        <v>100</v>
      </c>
      <c r="H41" s="323">
        <v>100</v>
      </c>
      <c r="I41" s="323">
        <v>100</v>
      </c>
      <c r="J41" s="307">
        <v>100</v>
      </c>
      <c r="K41" s="307">
        <v>100</v>
      </c>
      <c r="L41" s="11" t="s">
        <v>211</v>
      </c>
      <c r="M41" s="11" t="s">
        <v>276</v>
      </c>
      <c r="N41" s="11" t="s">
        <v>210</v>
      </c>
      <c r="O41" s="151">
        <f t="shared" si="2"/>
        <v>33</v>
      </c>
      <c r="P41" s="31" t="s">
        <v>277</v>
      </c>
      <c r="Q41" s="39" t="s">
        <v>278</v>
      </c>
      <c r="R41" s="16" t="s">
        <v>279</v>
      </c>
      <c r="S41" s="39">
        <v>2</v>
      </c>
      <c r="T41" s="11" t="s">
        <v>280</v>
      </c>
      <c r="U41" s="39" t="s">
        <v>281</v>
      </c>
      <c r="V41" s="12" t="s">
        <v>206</v>
      </c>
      <c r="W41" s="13" t="s">
        <v>456</v>
      </c>
      <c r="X41" s="11"/>
      <c r="Y41" s="11">
        <v>1</v>
      </c>
      <c r="Z41" s="11"/>
      <c r="AA41" s="11">
        <v>1</v>
      </c>
      <c r="AB41" s="15" t="s">
        <v>755</v>
      </c>
      <c r="AC41" s="151"/>
      <c r="AD41" s="88"/>
      <c r="AE41" s="250"/>
      <c r="AF41" s="260"/>
      <c r="AG41" s="261"/>
      <c r="AH41" s="243">
        <v>1</v>
      </c>
      <c r="AI41" s="243">
        <v>1</v>
      </c>
      <c r="AJ41" s="270" t="s">
        <v>1049</v>
      </c>
      <c r="AK41" s="270" t="s">
        <v>1050</v>
      </c>
      <c r="AL41" s="252">
        <f t="shared" ref="AL41" si="7">AI41/AH41</f>
        <v>1</v>
      </c>
      <c r="AM41" s="246"/>
      <c r="AN41" s="246"/>
      <c r="AO41" s="246"/>
      <c r="AP41" s="246"/>
      <c r="AQ41" s="246"/>
    </row>
    <row r="42" spans="1:43" ht="195" x14ac:dyDescent="0.2">
      <c r="A42" s="338"/>
      <c r="B42" s="340"/>
      <c r="C42" s="340"/>
      <c r="D42" s="315"/>
      <c r="E42" s="316"/>
      <c r="F42" s="330"/>
      <c r="G42" s="305"/>
      <c r="H42" s="327"/>
      <c r="I42" s="327"/>
      <c r="J42" s="309"/>
      <c r="K42" s="309"/>
      <c r="L42" s="11" t="s">
        <v>211</v>
      </c>
      <c r="M42" s="11" t="s">
        <v>450</v>
      </c>
      <c r="N42" s="11" t="s">
        <v>560</v>
      </c>
      <c r="O42" s="151">
        <f t="shared" si="2"/>
        <v>34</v>
      </c>
      <c r="P42" s="31" t="s">
        <v>561</v>
      </c>
      <c r="Q42" s="72" t="s">
        <v>684</v>
      </c>
      <c r="R42" s="72" t="s">
        <v>279</v>
      </c>
      <c r="S42" s="88">
        <v>1</v>
      </c>
      <c r="T42" s="72" t="s">
        <v>562</v>
      </c>
      <c r="U42" s="72" t="s">
        <v>563</v>
      </c>
      <c r="V42" s="12" t="s">
        <v>206</v>
      </c>
      <c r="W42" s="13" t="s">
        <v>456</v>
      </c>
      <c r="X42" s="88"/>
      <c r="Y42" s="88"/>
      <c r="Z42" s="88">
        <v>1</v>
      </c>
      <c r="AA42" s="88"/>
      <c r="AB42" s="15" t="s">
        <v>564</v>
      </c>
      <c r="AC42" s="88"/>
      <c r="AD42" s="88"/>
      <c r="AE42" s="222"/>
      <c r="AF42" s="225"/>
      <c r="AG42" s="227"/>
      <c r="AH42" s="88"/>
      <c r="AI42" s="247"/>
      <c r="AJ42" s="247"/>
      <c r="AK42" s="259"/>
      <c r="AL42" s="247"/>
      <c r="AM42" s="246"/>
      <c r="AN42" s="246"/>
      <c r="AO42" s="246"/>
      <c r="AP42" s="246"/>
      <c r="AQ42" s="246"/>
    </row>
    <row r="43" spans="1:43" ht="90" x14ac:dyDescent="0.2">
      <c r="A43" s="338"/>
      <c r="B43" s="340"/>
      <c r="C43" s="340"/>
      <c r="D43" s="315"/>
      <c r="E43" s="316"/>
      <c r="F43" s="330"/>
      <c r="G43" s="305"/>
      <c r="H43" s="327"/>
      <c r="I43" s="327"/>
      <c r="J43" s="309"/>
      <c r="K43" s="309"/>
      <c r="L43" s="11" t="s">
        <v>211</v>
      </c>
      <c r="M43" s="11" t="s">
        <v>450</v>
      </c>
      <c r="N43" s="11" t="s">
        <v>560</v>
      </c>
      <c r="O43" s="151">
        <f t="shared" si="2"/>
        <v>35</v>
      </c>
      <c r="P43" s="31" t="s">
        <v>565</v>
      </c>
      <c r="Q43" s="72" t="s">
        <v>566</v>
      </c>
      <c r="R43" s="61" t="s">
        <v>416</v>
      </c>
      <c r="S43" s="88">
        <v>1</v>
      </c>
      <c r="T43" s="72" t="s">
        <v>567</v>
      </c>
      <c r="U43" s="72" t="s">
        <v>568</v>
      </c>
      <c r="V43" s="12" t="s">
        <v>206</v>
      </c>
      <c r="W43" s="13" t="s">
        <v>456</v>
      </c>
      <c r="X43" s="88"/>
      <c r="Y43" s="88"/>
      <c r="Z43" s="88">
        <v>1</v>
      </c>
      <c r="AA43" s="88"/>
      <c r="AB43" s="15" t="s">
        <v>569</v>
      </c>
      <c r="AC43" s="88"/>
      <c r="AD43" s="88"/>
      <c r="AE43" s="222"/>
      <c r="AF43" s="222"/>
      <c r="AG43" s="223"/>
      <c r="AH43" s="88"/>
      <c r="AI43" s="247"/>
      <c r="AJ43" s="247"/>
      <c r="AK43" s="259"/>
      <c r="AL43" s="247"/>
      <c r="AM43" s="246"/>
      <c r="AN43" s="246"/>
      <c r="AO43" s="246"/>
      <c r="AP43" s="246"/>
      <c r="AQ43" s="246"/>
    </row>
    <row r="44" spans="1:43" ht="255" x14ac:dyDescent="0.2">
      <c r="A44" s="338"/>
      <c r="B44" s="340"/>
      <c r="C44" s="340"/>
      <c r="D44" s="315"/>
      <c r="E44" s="316"/>
      <c r="F44" s="330"/>
      <c r="G44" s="305"/>
      <c r="H44" s="327"/>
      <c r="I44" s="327"/>
      <c r="J44" s="309"/>
      <c r="K44" s="309"/>
      <c r="L44" s="11" t="s">
        <v>211</v>
      </c>
      <c r="M44" s="11" t="s">
        <v>450</v>
      </c>
      <c r="N44" s="11" t="s">
        <v>560</v>
      </c>
      <c r="O44" s="151">
        <f t="shared" si="2"/>
        <v>36</v>
      </c>
      <c r="P44" s="31" t="s">
        <v>570</v>
      </c>
      <c r="Q44" s="72" t="s">
        <v>685</v>
      </c>
      <c r="R44" s="72" t="s">
        <v>279</v>
      </c>
      <c r="S44" s="88">
        <v>1</v>
      </c>
      <c r="T44" s="72" t="s">
        <v>571</v>
      </c>
      <c r="U44" s="72" t="s">
        <v>572</v>
      </c>
      <c r="V44" s="12" t="s">
        <v>206</v>
      </c>
      <c r="W44" s="13" t="s">
        <v>456</v>
      </c>
      <c r="X44" s="88"/>
      <c r="Y44" s="88">
        <v>1</v>
      </c>
      <c r="Z44" s="88"/>
      <c r="AA44" s="88"/>
      <c r="AB44" s="15" t="s">
        <v>573</v>
      </c>
      <c r="AC44" s="88"/>
      <c r="AD44" s="88"/>
      <c r="AE44" s="222"/>
      <c r="AF44" s="222"/>
      <c r="AG44" s="223"/>
      <c r="AH44" s="88">
        <v>1</v>
      </c>
      <c r="AI44" s="88">
        <v>1</v>
      </c>
      <c r="AJ44" s="222" t="s">
        <v>1067</v>
      </c>
      <c r="AK44" s="259" t="s">
        <v>1001</v>
      </c>
      <c r="AL44" s="252">
        <f t="shared" ref="AL44:AL45" si="8">AI44/AH44</f>
        <v>1</v>
      </c>
      <c r="AM44" s="246"/>
      <c r="AN44" s="246"/>
      <c r="AO44" s="246"/>
      <c r="AP44" s="246"/>
      <c r="AQ44" s="246"/>
    </row>
    <row r="45" spans="1:43" ht="330" x14ac:dyDescent="0.2">
      <c r="A45" s="338"/>
      <c r="B45" s="340"/>
      <c r="C45" s="340"/>
      <c r="D45" s="315"/>
      <c r="E45" s="316"/>
      <c r="F45" s="330"/>
      <c r="G45" s="305"/>
      <c r="H45" s="327"/>
      <c r="I45" s="327"/>
      <c r="J45" s="309"/>
      <c r="K45" s="309"/>
      <c r="L45" s="11" t="s">
        <v>211</v>
      </c>
      <c r="M45" s="11" t="s">
        <v>450</v>
      </c>
      <c r="N45" s="11" t="s">
        <v>560</v>
      </c>
      <c r="O45" s="151">
        <f t="shared" si="2"/>
        <v>37</v>
      </c>
      <c r="P45" s="31" t="s">
        <v>574</v>
      </c>
      <c r="Q45" s="72" t="s">
        <v>775</v>
      </c>
      <c r="R45" s="72" t="s">
        <v>776</v>
      </c>
      <c r="S45" s="88">
        <v>1</v>
      </c>
      <c r="T45" s="72" t="s">
        <v>575</v>
      </c>
      <c r="U45" s="72" t="s">
        <v>576</v>
      </c>
      <c r="V45" s="12" t="s">
        <v>206</v>
      </c>
      <c r="W45" s="13" t="s">
        <v>456</v>
      </c>
      <c r="X45" s="88"/>
      <c r="Y45" s="88">
        <v>1</v>
      </c>
      <c r="Z45" s="88"/>
      <c r="AA45" s="88"/>
      <c r="AB45" s="15" t="s">
        <v>577</v>
      </c>
      <c r="AC45" s="88"/>
      <c r="AD45" s="88"/>
      <c r="AE45" s="222"/>
      <c r="AF45" s="222"/>
      <c r="AG45" s="223"/>
      <c r="AH45" s="88">
        <v>1</v>
      </c>
      <c r="AI45" s="88">
        <v>1</v>
      </c>
      <c r="AJ45" s="222" t="s">
        <v>1068</v>
      </c>
      <c r="AK45" s="271" t="s">
        <v>1069</v>
      </c>
      <c r="AL45" s="252">
        <f t="shared" si="8"/>
        <v>1</v>
      </c>
      <c r="AM45" s="246"/>
      <c r="AN45" s="246"/>
      <c r="AO45" s="246"/>
      <c r="AP45" s="246"/>
      <c r="AQ45" s="246"/>
    </row>
    <row r="46" spans="1:43" ht="180" x14ac:dyDescent="0.2">
      <c r="A46" s="338"/>
      <c r="B46" s="340"/>
      <c r="C46" s="340"/>
      <c r="D46" s="315"/>
      <c r="E46" s="316"/>
      <c r="F46" s="330"/>
      <c r="G46" s="305"/>
      <c r="H46" s="327"/>
      <c r="I46" s="327"/>
      <c r="J46" s="309"/>
      <c r="K46" s="309"/>
      <c r="L46" s="11" t="s">
        <v>211</v>
      </c>
      <c r="M46" s="11" t="s">
        <v>450</v>
      </c>
      <c r="N46" s="11" t="s">
        <v>560</v>
      </c>
      <c r="O46" s="151">
        <f t="shared" si="2"/>
        <v>38</v>
      </c>
      <c r="P46" s="31" t="s">
        <v>578</v>
      </c>
      <c r="Q46" s="72" t="s">
        <v>686</v>
      </c>
      <c r="R46" s="72" t="s">
        <v>579</v>
      </c>
      <c r="S46" s="88">
        <v>2</v>
      </c>
      <c r="T46" s="72" t="s">
        <v>580</v>
      </c>
      <c r="U46" s="72" t="s">
        <v>581</v>
      </c>
      <c r="V46" s="12" t="s">
        <v>206</v>
      </c>
      <c r="W46" s="13" t="s">
        <v>456</v>
      </c>
      <c r="X46" s="88"/>
      <c r="Y46" s="88"/>
      <c r="Z46" s="88">
        <v>1</v>
      </c>
      <c r="AA46" s="88">
        <v>1</v>
      </c>
      <c r="AB46" s="15" t="s">
        <v>580</v>
      </c>
      <c r="AC46" s="88"/>
      <c r="AD46" s="88"/>
      <c r="AE46" s="222"/>
      <c r="AF46" s="222"/>
      <c r="AG46" s="223"/>
      <c r="AH46" s="88"/>
      <c r="AI46" s="247"/>
      <c r="AJ46" s="247"/>
      <c r="AK46" s="259"/>
      <c r="AL46" s="247"/>
      <c r="AM46" s="246"/>
      <c r="AN46" s="246"/>
      <c r="AO46" s="246"/>
      <c r="AP46" s="246"/>
      <c r="AQ46" s="246"/>
    </row>
    <row r="47" spans="1:43" ht="255" x14ac:dyDescent="0.2">
      <c r="A47" s="338"/>
      <c r="B47" s="340"/>
      <c r="C47" s="340"/>
      <c r="D47" s="315"/>
      <c r="E47" s="316"/>
      <c r="F47" s="330"/>
      <c r="G47" s="305"/>
      <c r="H47" s="327"/>
      <c r="I47" s="327"/>
      <c r="J47" s="309"/>
      <c r="K47" s="309"/>
      <c r="L47" s="11" t="s">
        <v>211</v>
      </c>
      <c r="M47" s="11" t="s">
        <v>450</v>
      </c>
      <c r="N47" s="11" t="s">
        <v>560</v>
      </c>
      <c r="O47" s="151">
        <f t="shared" si="2"/>
        <v>39</v>
      </c>
      <c r="P47" s="31" t="s">
        <v>582</v>
      </c>
      <c r="Q47" s="72" t="s">
        <v>687</v>
      </c>
      <c r="R47" s="72" t="s">
        <v>263</v>
      </c>
      <c r="S47" s="88">
        <v>1</v>
      </c>
      <c r="T47" s="72" t="s">
        <v>583</v>
      </c>
      <c r="U47" s="72" t="s">
        <v>584</v>
      </c>
      <c r="V47" s="12" t="s">
        <v>206</v>
      </c>
      <c r="W47" s="13" t="s">
        <v>456</v>
      </c>
      <c r="X47" s="88"/>
      <c r="Y47" s="88"/>
      <c r="Z47" s="88"/>
      <c r="AA47" s="88">
        <v>1</v>
      </c>
      <c r="AB47" s="15" t="s">
        <v>585</v>
      </c>
      <c r="AC47" s="88"/>
      <c r="AD47" s="88"/>
      <c r="AE47" s="222"/>
      <c r="AF47" s="222"/>
      <c r="AG47" s="223"/>
      <c r="AH47" s="88"/>
      <c r="AI47" s="247"/>
      <c r="AJ47" s="247"/>
      <c r="AK47" s="259"/>
      <c r="AL47" s="247"/>
      <c r="AM47" s="246"/>
      <c r="AN47" s="246"/>
      <c r="AO47" s="246"/>
      <c r="AP47" s="246"/>
      <c r="AQ47" s="246"/>
    </row>
    <row r="48" spans="1:43" ht="240" x14ac:dyDescent="0.2">
      <c r="A48" s="338"/>
      <c r="B48" s="340"/>
      <c r="C48" s="340"/>
      <c r="D48" s="315"/>
      <c r="E48" s="316"/>
      <c r="F48" s="330"/>
      <c r="G48" s="305"/>
      <c r="H48" s="327"/>
      <c r="I48" s="327"/>
      <c r="J48" s="309"/>
      <c r="K48" s="309"/>
      <c r="L48" s="11" t="s">
        <v>211</v>
      </c>
      <c r="M48" s="11" t="s">
        <v>450</v>
      </c>
      <c r="N48" s="11" t="s">
        <v>560</v>
      </c>
      <c r="O48" s="151">
        <f t="shared" si="2"/>
        <v>40</v>
      </c>
      <c r="P48" s="31" t="s">
        <v>586</v>
      </c>
      <c r="Q48" s="72" t="s">
        <v>7</v>
      </c>
      <c r="R48" s="72" t="s">
        <v>587</v>
      </c>
      <c r="S48" s="88">
        <v>1</v>
      </c>
      <c r="T48" s="72" t="s">
        <v>588</v>
      </c>
      <c r="U48" s="72" t="s">
        <v>589</v>
      </c>
      <c r="V48" s="12" t="s">
        <v>206</v>
      </c>
      <c r="W48" s="13" t="s">
        <v>456</v>
      </c>
      <c r="X48" s="88">
        <v>1</v>
      </c>
      <c r="Y48" s="88"/>
      <c r="Z48" s="88"/>
      <c r="AA48" s="88"/>
      <c r="AB48" s="15" t="s">
        <v>590</v>
      </c>
      <c r="AC48" s="88">
        <v>1</v>
      </c>
      <c r="AD48" s="88">
        <v>1</v>
      </c>
      <c r="AE48" s="222" t="s">
        <v>868</v>
      </c>
      <c r="AF48" s="222" t="s">
        <v>869</v>
      </c>
      <c r="AG48" s="224">
        <f>AD48/AC48</f>
        <v>1</v>
      </c>
      <c r="AH48" s="88"/>
      <c r="AI48" s="247"/>
      <c r="AJ48" s="247"/>
      <c r="AK48" s="259"/>
      <c r="AL48" s="247"/>
      <c r="AM48" s="246"/>
      <c r="AN48" s="246"/>
      <c r="AO48" s="246"/>
      <c r="AP48" s="246"/>
      <c r="AQ48" s="246"/>
    </row>
    <row r="49" spans="1:43" ht="90" x14ac:dyDescent="0.2">
      <c r="A49" s="338"/>
      <c r="B49" s="340"/>
      <c r="C49" s="340"/>
      <c r="D49" s="315"/>
      <c r="E49" s="316"/>
      <c r="F49" s="330"/>
      <c r="G49" s="305"/>
      <c r="H49" s="327"/>
      <c r="I49" s="327"/>
      <c r="J49" s="309"/>
      <c r="K49" s="309"/>
      <c r="L49" s="11" t="s">
        <v>211</v>
      </c>
      <c r="M49" s="11" t="s">
        <v>450</v>
      </c>
      <c r="N49" s="11" t="s">
        <v>560</v>
      </c>
      <c r="O49" s="151">
        <f t="shared" si="2"/>
        <v>41</v>
      </c>
      <c r="P49" s="31" t="s">
        <v>591</v>
      </c>
      <c r="Q49" s="72" t="s">
        <v>7</v>
      </c>
      <c r="R49" s="72" t="s">
        <v>587</v>
      </c>
      <c r="S49" s="88">
        <v>1</v>
      </c>
      <c r="T49" s="72" t="s">
        <v>592</v>
      </c>
      <c r="U49" s="72" t="s">
        <v>593</v>
      </c>
      <c r="V49" s="12" t="s">
        <v>206</v>
      </c>
      <c r="W49" s="13" t="s">
        <v>456</v>
      </c>
      <c r="X49" s="88"/>
      <c r="Y49" s="88"/>
      <c r="Z49" s="88"/>
      <c r="AA49" s="88">
        <v>1</v>
      </c>
      <c r="AB49" s="15" t="s">
        <v>595</v>
      </c>
      <c r="AC49" s="88"/>
      <c r="AD49" s="88"/>
      <c r="AE49" s="222"/>
      <c r="AF49" s="222"/>
      <c r="AG49" s="223"/>
      <c r="AH49" s="88"/>
      <c r="AI49" s="247"/>
      <c r="AJ49" s="247"/>
      <c r="AK49" s="259"/>
      <c r="AL49" s="247"/>
      <c r="AM49" s="246"/>
      <c r="AN49" s="246"/>
      <c r="AO49" s="246"/>
      <c r="AP49" s="246"/>
      <c r="AQ49" s="246"/>
    </row>
    <row r="50" spans="1:43" ht="75" x14ac:dyDescent="0.2">
      <c r="A50" s="338"/>
      <c r="B50" s="340"/>
      <c r="C50" s="340"/>
      <c r="D50" s="315"/>
      <c r="E50" s="316"/>
      <c r="F50" s="330"/>
      <c r="G50" s="305"/>
      <c r="H50" s="327"/>
      <c r="I50" s="327"/>
      <c r="J50" s="309"/>
      <c r="K50" s="309"/>
      <c r="L50" s="11" t="s">
        <v>211</v>
      </c>
      <c r="M50" s="11" t="s">
        <v>450</v>
      </c>
      <c r="N50" s="11" t="s">
        <v>560</v>
      </c>
      <c r="O50" s="151">
        <f t="shared" si="2"/>
        <v>42</v>
      </c>
      <c r="P50" s="31" t="s">
        <v>594</v>
      </c>
      <c r="Q50" s="88" t="s">
        <v>302</v>
      </c>
      <c r="R50" s="72" t="s">
        <v>303</v>
      </c>
      <c r="S50" s="88">
        <v>1</v>
      </c>
      <c r="T50" s="72" t="s">
        <v>595</v>
      </c>
      <c r="U50" s="72" t="s">
        <v>596</v>
      </c>
      <c r="V50" s="12" t="s">
        <v>206</v>
      </c>
      <c r="W50" s="13" t="s">
        <v>456</v>
      </c>
      <c r="X50" s="88"/>
      <c r="Y50" s="88"/>
      <c r="Z50" s="88"/>
      <c r="AA50" s="88">
        <v>1</v>
      </c>
      <c r="AB50" s="15" t="s">
        <v>597</v>
      </c>
      <c r="AC50" s="88"/>
      <c r="AD50" s="88"/>
      <c r="AE50" s="222"/>
      <c r="AF50" s="222"/>
      <c r="AG50" s="223"/>
      <c r="AH50" s="88"/>
      <c r="AI50" s="247"/>
      <c r="AJ50" s="247"/>
      <c r="AK50" s="259"/>
      <c r="AL50" s="247"/>
      <c r="AM50" s="246"/>
      <c r="AN50" s="246"/>
      <c r="AO50" s="246"/>
      <c r="AP50" s="246"/>
      <c r="AQ50" s="246"/>
    </row>
    <row r="51" spans="1:43" ht="240" x14ac:dyDescent="0.2">
      <c r="A51" s="338"/>
      <c r="B51" s="338" t="s">
        <v>73</v>
      </c>
      <c r="C51" s="338" t="s">
        <v>74</v>
      </c>
      <c r="D51" s="314" t="s">
        <v>75</v>
      </c>
      <c r="E51" s="311" t="s">
        <v>72</v>
      </c>
      <c r="F51" s="304" t="s">
        <v>155</v>
      </c>
      <c r="G51" s="304">
        <v>100</v>
      </c>
      <c r="H51" s="323">
        <v>100</v>
      </c>
      <c r="I51" s="323">
        <v>100</v>
      </c>
      <c r="J51" s="307">
        <v>100</v>
      </c>
      <c r="K51" s="307">
        <v>100</v>
      </c>
      <c r="L51" s="11" t="s">
        <v>232</v>
      </c>
      <c r="M51" s="11" t="s">
        <v>260</v>
      </c>
      <c r="N51" s="11" t="s">
        <v>261</v>
      </c>
      <c r="O51" s="151">
        <f t="shared" si="2"/>
        <v>43</v>
      </c>
      <c r="P51" s="31" t="s">
        <v>262</v>
      </c>
      <c r="Q51" s="151" t="s">
        <v>9</v>
      </c>
      <c r="R51" s="11" t="s">
        <v>263</v>
      </c>
      <c r="S51" s="13">
        <v>3000</v>
      </c>
      <c r="T51" s="69" t="s">
        <v>264</v>
      </c>
      <c r="U51" s="11" t="s">
        <v>265</v>
      </c>
      <c r="V51" s="12" t="s">
        <v>206</v>
      </c>
      <c r="W51" s="13" t="s">
        <v>456</v>
      </c>
      <c r="X51" s="67"/>
      <c r="Y51" s="67">
        <v>1500</v>
      </c>
      <c r="Z51" s="67"/>
      <c r="AA51" s="67">
        <v>1500</v>
      </c>
      <c r="AB51" s="15" t="s">
        <v>266</v>
      </c>
      <c r="AC51" s="67"/>
      <c r="AD51" s="88"/>
      <c r="AE51" s="222"/>
      <c r="AF51" s="222"/>
      <c r="AG51" s="223"/>
      <c r="AH51" s="67">
        <v>1500</v>
      </c>
      <c r="AI51" s="88">
        <v>6037</v>
      </c>
      <c r="AJ51" s="272" t="s">
        <v>981</v>
      </c>
      <c r="AK51" s="259" t="s">
        <v>982</v>
      </c>
      <c r="AL51" s="252">
        <v>1</v>
      </c>
      <c r="AM51" s="256"/>
      <c r="AN51" s="246"/>
      <c r="AO51" s="246"/>
      <c r="AP51" s="246"/>
      <c r="AQ51" s="246"/>
    </row>
    <row r="52" spans="1:43" ht="180" x14ac:dyDescent="0.2">
      <c r="A52" s="338"/>
      <c r="B52" s="338"/>
      <c r="C52" s="338"/>
      <c r="D52" s="331"/>
      <c r="E52" s="359"/>
      <c r="F52" s="321"/>
      <c r="G52" s="321"/>
      <c r="H52" s="324"/>
      <c r="I52" s="324"/>
      <c r="J52" s="322"/>
      <c r="K52" s="322"/>
      <c r="L52" s="11" t="s">
        <v>232</v>
      </c>
      <c r="M52" s="11" t="s">
        <v>260</v>
      </c>
      <c r="N52" s="11" t="s">
        <v>261</v>
      </c>
      <c r="O52" s="151">
        <f t="shared" si="2"/>
        <v>44</v>
      </c>
      <c r="P52" s="249" t="s">
        <v>548</v>
      </c>
      <c r="Q52" s="151" t="s">
        <v>549</v>
      </c>
      <c r="R52" s="11" t="s">
        <v>458</v>
      </c>
      <c r="S52" s="67">
        <v>17</v>
      </c>
      <c r="T52" s="11" t="s">
        <v>550</v>
      </c>
      <c r="U52" s="11" t="s">
        <v>551</v>
      </c>
      <c r="V52" s="12" t="s">
        <v>206</v>
      </c>
      <c r="W52" s="13" t="s">
        <v>456</v>
      </c>
      <c r="X52" s="67">
        <f>0+0+2</f>
        <v>2</v>
      </c>
      <c r="Y52" s="67">
        <f>2+1+1</f>
        <v>4</v>
      </c>
      <c r="Z52" s="67">
        <f>3+2+2</f>
        <v>7</v>
      </c>
      <c r="AA52" s="67">
        <f>4</f>
        <v>4</v>
      </c>
      <c r="AB52" s="15" t="s">
        <v>550</v>
      </c>
      <c r="AC52" s="67">
        <f>0+0+2</f>
        <v>2</v>
      </c>
      <c r="AD52" s="88">
        <v>2</v>
      </c>
      <c r="AE52" s="222" t="s">
        <v>870</v>
      </c>
      <c r="AF52" s="222" t="s">
        <v>871</v>
      </c>
      <c r="AG52" s="224">
        <f>AD52/AC52</f>
        <v>1</v>
      </c>
      <c r="AH52" s="67">
        <f>2+1+1</f>
        <v>4</v>
      </c>
      <c r="AI52" s="67">
        <f>2+1+1</f>
        <v>4</v>
      </c>
      <c r="AJ52" s="264" t="s">
        <v>1021</v>
      </c>
      <c r="AK52" s="259" t="s">
        <v>550</v>
      </c>
      <c r="AL52" s="252">
        <f t="shared" ref="AL52:AL56" si="9">AI52/AH52</f>
        <v>1</v>
      </c>
      <c r="AM52" s="246"/>
      <c r="AN52" s="246"/>
      <c r="AO52" s="246"/>
      <c r="AP52" s="246"/>
      <c r="AQ52" s="246"/>
    </row>
    <row r="53" spans="1:43" ht="105" x14ac:dyDescent="0.2">
      <c r="A53" s="338"/>
      <c r="B53" s="338"/>
      <c r="C53" s="338"/>
      <c r="D53" s="200" t="s">
        <v>76</v>
      </c>
      <c r="E53" s="105" t="s">
        <v>72</v>
      </c>
      <c r="F53" s="106" t="s">
        <v>156</v>
      </c>
      <c r="G53" s="106">
        <v>100</v>
      </c>
      <c r="H53" s="98"/>
      <c r="I53" s="98">
        <v>100</v>
      </c>
      <c r="J53" s="97">
        <v>100</v>
      </c>
      <c r="K53" s="97">
        <v>100</v>
      </c>
      <c r="L53" s="11" t="s">
        <v>232</v>
      </c>
      <c r="M53" s="11" t="s">
        <v>260</v>
      </c>
      <c r="N53" s="11" t="s">
        <v>261</v>
      </c>
      <c r="O53" s="151">
        <f t="shared" si="2"/>
        <v>45</v>
      </c>
      <c r="P53" s="249" t="s">
        <v>267</v>
      </c>
      <c r="Q53" s="151" t="s">
        <v>9</v>
      </c>
      <c r="R53" s="11" t="s">
        <v>263</v>
      </c>
      <c r="S53" s="88">
        <v>1</v>
      </c>
      <c r="T53" s="72" t="s">
        <v>689</v>
      </c>
      <c r="U53" s="72" t="s">
        <v>268</v>
      </c>
      <c r="V53" s="12" t="s">
        <v>206</v>
      </c>
      <c r="W53" s="13" t="s">
        <v>456</v>
      </c>
      <c r="X53" s="88"/>
      <c r="Y53" s="88">
        <v>0.5</v>
      </c>
      <c r="Z53" s="88"/>
      <c r="AA53" s="88">
        <v>0.5</v>
      </c>
      <c r="AB53" s="15" t="s">
        <v>269</v>
      </c>
      <c r="AC53" s="88"/>
      <c r="AD53" s="88"/>
      <c r="AE53" s="222"/>
      <c r="AF53" s="222"/>
      <c r="AG53" s="223"/>
      <c r="AH53" s="88">
        <v>0.5</v>
      </c>
      <c r="AI53" s="88">
        <v>0.5</v>
      </c>
      <c r="AJ53" s="264" t="s">
        <v>983</v>
      </c>
      <c r="AK53" s="259" t="s">
        <v>984</v>
      </c>
      <c r="AL53" s="252">
        <f t="shared" si="9"/>
        <v>1</v>
      </c>
      <c r="AM53" s="246"/>
      <c r="AN53" s="246"/>
      <c r="AO53" s="246"/>
      <c r="AP53" s="246"/>
      <c r="AQ53" s="246"/>
    </row>
    <row r="54" spans="1:43" ht="345" x14ac:dyDescent="0.2">
      <c r="A54" s="338"/>
      <c r="B54" s="338"/>
      <c r="C54" s="338"/>
      <c r="D54" s="203" t="s">
        <v>77</v>
      </c>
      <c r="E54" s="102" t="s">
        <v>9</v>
      </c>
      <c r="F54" s="76" t="s">
        <v>157</v>
      </c>
      <c r="G54" s="75">
        <v>1</v>
      </c>
      <c r="H54" s="22"/>
      <c r="I54" s="99" t="s">
        <v>140</v>
      </c>
      <c r="J54" s="99" t="s">
        <v>140</v>
      </c>
      <c r="K54" s="103"/>
      <c r="L54" s="11" t="s">
        <v>232</v>
      </c>
      <c r="M54" s="11" t="s">
        <v>260</v>
      </c>
      <c r="N54" s="11" t="s">
        <v>261</v>
      </c>
      <c r="O54" s="151">
        <f t="shared" si="2"/>
        <v>46</v>
      </c>
      <c r="P54" s="249" t="s">
        <v>697</v>
      </c>
      <c r="Q54" s="151" t="s">
        <v>699</v>
      </c>
      <c r="R54" s="11" t="s">
        <v>263</v>
      </c>
      <c r="S54" s="13">
        <v>1</v>
      </c>
      <c r="T54" s="11" t="s">
        <v>690</v>
      </c>
      <c r="U54" s="11" t="s">
        <v>691</v>
      </c>
      <c r="V54" s="12" t="s">
        <v>206</v>
      </c>
      <c r="W54" s="13" t="s">
        <v>456</v>
      </c>
      <c r="X54" s="88"/>
      <c r="Y54" s="88">
        <v>0.5</v>
      </c>
      <c r="Z54" s="88"/>
      <c r="AA54" s="88">
        <v>0.5</v>
      </c>
      <c r="AB54" s="15" t="s">
        <v>693</v>
      </c>
      <c r="AC54" s="88"/>
      <c r="AD54" s="88"/>
      <c r="AE54" s="222"/>
      <c r="AF54" s="222"/>
      <c r="AG54" s="223"/>
      <c r="AH54" s="88">
        <v>0.5</v>
      </c>
      <c r="AI54" s="88">
        <v>0.5</v>
      </c>
      <c r="AJ54" s="267" t="s">
        <v>985</v>
      </c>
      <c r="AK54" s="259" t="s">
        <v>986</v>
      </c>
      <c r="AL54" s="252">
        <f t="shared" si="9"/>
        <v>1</v>
      </c>
      <c r="AM54" s="246"/>
      <c r="AN54" s="246"/>
      <c r="AO54" s="246"/>
      <c r="AP54" s="246"/>
      <c r="AQ54" s="246"/>
    </row>
    <row r="55" spans="1:43" ht="345" x14ac:dyDescent="0.2">
      <c r="A55" s="338"/>
      <c r="B55" s="338"/>
      <c r="C55" s="338" t="s">
        <v>78</v>
      </c>
      <c r="D55" s="200" t="s">
        <v>79</v>
      </c>
      <c r="E55" s="105" t="s">
        <v>72</v>
      </c>
      <c r="F55" s="106" t="s">
        <v>158</v>
      </c>
      <c r="G55" s="106">
        <v>1</v>
      </c>
      <c r="H55" s="98" t="s">
        <v>189</v>
      </c>
      <c r="I55" s="98" t="s">
        <v>190</v>
      </c>
      <c r="J55" s="97"/>
      <c r="K55" s="97"/>
      <c r="L55" s="11" t="s">
        <v>232</v>
      </c>
      <c r="M55" s="11" t="s">
        <v>260</v>
      </c>
      <c r="N55" s="11" t="s">
        <v>261</v>
      </c>
      <c r="O55" s="151">
        <f t="shared" si="2"/>
        <v>47</v>
      </c>
      <c r="P55" s="249" t="s">
        <v>696</v>
      </c>
      <c r="Q55" s="151" t="s">
        <v>270</v>
      </c>
      <c r="R55" s="11" t="s">
        <v>271</v>
      </c>
      <c r="S55" s="13">
        <v>1</v>
      </c>
      <c r="T55" s="11" t="s">
        <v>692</v>
      </c>
      <c r="U55" s="151" t="s">
        <v>691</v>
      </c>
      <c r="V55" s="12" t="s">
        <v>206</v>
      </c>
      <c r="W55" s="13" t="s">
        <v>456</v>
      </c>
      <c r="X55" s="88"/>
      <c r="Y55" s="88">
        <v>0.5</v>
      </c>
      <c r="Z55" s="88"/>
      <c r="AA55" s="88">
        <v>0.5</v>
      </c>
      <c r="AB55" s="15" t="s">
        <v>693</v>
      </c>
      <c r="AC55" s="88"/>
      <c r="AD55" s="88"/>
      <c r="AE55" s="225"/>
      <c r="AF55" s="225"/>
      <c r="AG55" s="226"/>
      <c r="AH55" s="88">
        <v>0.5</v>
      </c>
      <c r="AI55" s="88">
        <v>0.5</v>
      </c>
      <c r="AJ55" s="273" t="s">
        <v>988</v>
      </c>
      <c r="AK55" s="268" t="s">
        <v>987</v>
      </c>
      <c r="AL55" s="252">
        <f t="shared" si="9"/>
        <v>1</v>
      </c>
      <c r="AM55" s="246"/>
      <c r="AN55" s="246"/>
      <c r="AO55" s="246"/>
      <c r="AP55" s="246"/>
      <c r="AQ55" s="246"/>
    </row>
    <row r="56" spans="1:43" ht="345" x14ac:dyDescent="0.2">
      <c r="A56" s="338"/>
      <c r="B56" s="338"/>
      <c r="C56" s="338"/>
      <c r="D56" s="200" t="s">
        <v>80</v>
      </c>
      <c r="E56" s="156" t="s">
        <v>72</v>
      </c>
      <c r="F56" s="157" t="s">
        <v>159</v>
      </c>
      <c r="G56" s="157">
        <v>1</v>
      </c>
      <c r="H56" s="154" t="s">
        <v>189</v>
      </c>
      <c r="I56" s="154" t="s">
        <v>190</v>
      </c>
      <c r="J56" s="155"/>
      <c r="K56" s="155"/>
      <c r="L56" s="11" t="s">
        <v>232</v>
      </c>
      <c r="M56" s="11" t="s">
        <v>260</v>
      </c>
      <c r="N56" s="11" t="s">
        <v>261</v>
      </c>
      <c r="O56" s="151">
        <f t="shared" si="2"/>
        <v>48</v>
      </c>
      <c r="P56" s="249" t="s">
        <v>698</v>
      </c>
      <c r="Q56" s="151" t="s">
        <v>270</v>
      </c>
      <c r="R56" s="11" t="s">
        <v>271</v>
      </c>
      <c r="S56" s="13">
        <v>1</v>
      </c>
      <c r="T56" s="151" t="s">
        <v>694</v>
      </c>
      <c r="U56" s="151" t="s">
        <v>691</v>
      </c>
      <c r="V56" s="12" t="s">
        <v>206</v>
      </c>
      <c r="W56" s="13" t="s">
        <v>456</v>
      </c>
      <c r="X56" s="88"/>
      <c r="Y56" s="88">
        <v>0.5</v>
      </c>
      <c r="Z56" s="88"/>
      <c r="AA56" s="88">
        <v>0.5</v>
      </c>
      <c r="AB56" s="15" t="s">
        <v>693</v>
      </c>
      <c r="AC56" s="88"/>
      <c r="AD56" s="88"/>
      <c r="AE56" s="225"/>
      <c r="AF56" s="225"/>
      <c r="AG56" s="226"/>
      <c r="AH56" s="88">
        <v>0.5</v>
      </c>
      <c r="AI56" s="88">
        <v>0.5</v>
      </c>
      <c r="AJ56" s="273" t="s">
        <v>988</v>
      </c>
      <c r="AK56" s="268" t="s">
        <v>987</v>
      </c>
      <c r="AL56" s="252">
        <f t="shared" si="9"/>
        <v>1</v>
      </c>
      <c r="AM56" s="246"/>
      <c r="AN56" s="246"/>
      <c r="AO56" s="246"/>
      <c r="AP56" s="246"/>
      <c r="AQ56" s="246"/>
    </row>
    <row r="57" spans="1:43" ht="255" x14ac:dyDescent="0.2">
      <c r="A57" s="338"/>
      <c r="B57" s="338"/>
      <c r="C57" s="338"/>
      <c r="D57" s="203" t="s">
        <v>81</v>
      </c>
      <c r="E57" s="102" t="s">
        <v>72</v>
      </c>
      <c r="F57" s="41" t="s">
        <v>160</v>
      </c>
      <c r="G57" s="75">
        <v>90</v>
      </c>
      <c r="H57" s="99">
        <v>90</v>
      </c>
      <c r="I57" s="99">
        <v>92</v>
      </c>
      <c r="J57" s="103">
        <v>94</v>
      </c>
      <c r="K57" s="103">
        <v>96</v>
      </c>
      <c r="L57" s="53" t="s">
        <v>232</v>
      </c>
      <c r="M57" s="53" t="s">
        <v>260</v>
      </c>
      <c r="N57" s="53" t="s">
        <v>261</v>
      </c>
      <c r="O57" s="151">
        <f t="shared" si="2"/>
        <v>49</v>
      </c>
      <c r="P57" s="133" t="s">
        <v>611</v>
      </c>
      <c r="Q57" s="151" t="s">
        <v>612</v>
      </c>
      <c r="R57" s="53" t="s">
        <v>203</v>
      </c>
      <c r="S57" s="134" t="s">
        <v>613</v>
      </c>
      <c r="T57" s="53" t="s">
        <v>614</v>
      </c>
      <c r="U57" s="135" t="s">
        <v>160</v>
      </c>
      <c r="V57" s="136" t="s">
        <v>213</v>
      </c>
      <c r="W57" s="13" t="s">
        <v>456</v>
      </c>
      <c r="X57" s="11"/>
      <c r="Y57" s="11"/>
      <c r="Z57" s="11"/>
      <c r="AA57" s="11">
        <v>92</v>
      </c>
      <c r="AB57" s="15" t="s">
        <v>615</v>
      </c>
      <c r="AC57" s="151"/>
      <c r="AD57" s="88"/>
      <c r="AE57" s="225"/>
      <c r="AF57" s="225"/>
      <c r="AG57" s="226"/>
      <c r="AH57" s="243"/>
      <c r="AI57" s="247"/>
      <c r="AJ57" s="247"/>
      <c r="AK57" s="259"/>
      <c r="AL57" s="247"/>
      <c r="AM57" s="246"/>
      <c r="AN57" s="246"/>
      <c r="AO57" s="246"/>
      <c r="AP57" s="246"/>
      <c r="AQ57" s="246"/>
    </row>
    <row r="58" spans="1:43" ht="112.5" x14ac:dyDescent="0.2">
      <c r="A58" s="338"/>
      <c r="B58" s="338"/>
      <c r="C58" s="338"/>
      <c r="D58" s="203" t="s">
        <v>82</v>
      </c>
      <c r="E58" s="102" t="s">
        <v>72</v>
      </c>
      <c r="F58" s="41" t="s">
        <v>161</v>
      </c>
      <c r="G58" s="75">
        <v>2</v>
      </c>
      <c r="H58" s="24"/>
      <c r="I58" s="24">
        <v>1</v>
      </c>
      <c r="J58" s="103"/>
      <c r="K58" s="75">
        <v>1</v>
      </c>
      <c r="L58" s="53" t="s">
        <v>232</v>
      </c>
      <c r="M58" s="53" t="s">
        <v>260</v>
      </c>
      <c r="N58" s="53" t="s">
        <v>261</v>
      </c>
      <c r="O58" s="151">
        <f t="shared" si="2"/>
        <v>50</v>
      </c>
      <c r="P58" s="74" t="s">
        <v>616</v>
      </c>
      <c r="Q58" s="37" t="s">
        <v>617</v>
      </c>
      <c r="R58" s="53" t="s">
        <v>203</v>
      </c>
      <c r="S58" s="37">
        <v>1</v>
      </c>
      <c r="T58" s="37" t="s">
        <v>618</v>
      </c>
      <c r="U58" s="135" t="s">
        <v>619</v>
      </c>
      <c r="V58" s="12" t="s">
        <v>206</v>
      </c>
      <c r="W58" s="13" t="s">
        <v>456</v>
      </c>
      <c r="X58" s="37"/>
      <c r="Y58" s="37"/>
      <c r="Z58" s="37"/>
      <c r="AA58" s="43">
        <v>1</v>
      </c>
      <c r="AB58" s="132" t="s">
        <v>620</v>
      </c>
      <c r="AC58" s="37"/>
      <c r="AD58" s="88"/>
      <c r="AE58" s="225"/>
      <c r="AF58" s="225"/>
      <c r="AG58" s="226"/>
      <c r="AH58" s="248"/>
      <c r="AI58" s="247"/>
      <c r="AJ58" s="247"/>
      <c r="AK58" s="259"/>
      <c r="AL58" s="247"/>
      <c r="AM58" s="246"/>
      <c r="AN58" s="246"/>
      <c r="AO58" s="246"/>
      <c r="AP58" s="246"/>
      <c r="AQ58" s="246"/>
    </row>
    <row r="59" spans="1:43" ht="409.5" x14ac:dyDescent="0.2">
      <c r="A59" s="338"/>
      <c r="B59" s="338"/>
      <c r="C59" s="104" t="s">
        <v>83</v>
      </c>
      <c r="D59" s="200" t="s">
        <v>84</v>
      </c>
      <c r="E59" s="105" t="s">
        <v>72</v>
      </c>
      <c r="F59" s="106" t="s">
        <v>162</v>
      </c>
      <c r="G59" s="106">
        <v>100</v>
      </c>
      <c r="H59" s="98">
        <v>100</v>
      </c>
      <c r="I59" s="98">
        <v>100</v>
      </c>
      <c r="J59" s="98">
        <v>100</v>
      </c>
      <c r="K59" s="98">
        <v>100</v>
      </c>
      <c r="L59" s="108" t="s">
        <v>232</v>
      </c>
      <c r="M59" s="37" t="s">
        <v>260</v>
      </c>
      <c r="N59" s="37" t="s">
        <v>272</v>
      </c>
      <c r="O59" s="151">
        <f t="shared" si="2"/>
        <v>51</v>
      </c>
      <c r="P59" s="249" t="s">
        <v>695</v>
      </c>
      <c r="Q59" s="80" t="s">
        <v>9</v>
      </c>
      <c r="R59" s="80" t="s">
        <v>263</v>
      </c>
      <c r="S59" s="109">
        <v>1</v>
      </c>
      <c r="T59" s="80" t="s">
        <v>273</v>
      </c>
      <c r="U59" s="80" t="s">
        <v>274</v>
      </c>
      <c r="V59" s="80" t="s">
        <v>213</v>
      </c>
      <c r="W59" s="13" t="s">
        <v>456</v>
      </c>
      <c r="X59" s="18"/>
      <c r="Y59" s="109">
        <v>1</v>
      </c>
      <c r="Z59" s="110"/>
      <c r="AA59" s="109">
        <v>1</v>
      </c>
      <c r="AB59" s="15" t="s">
        <v>275</v>
      </c>
      <c r="AC59" s="18"/>
      <c r="AD59" s="88"/>
      <c r="AE59" s="225"/>
      <c r="AF59" s="225"/>
      <c r="AG59" s="226"/>
      <c r="AH59" s="109">
        <v>1</v>
      </c>
      <c r="AI59" s="232">
        <v>1</v>
      </c>
      <c r="AJ59" s="274" t="s">
        <v>989</v>
      </c>
      <c r="AK59" s="268" t="s">
        <v>1027</v>
      </c>
      <c r="AL59" s="252">
        <f t="shared" ref="AL59:AL61" si="10">AI59/AH59</f>
        <v>1</v>
      </c>
      <c r="AM59" s="246"/>
      <c r="AN59" s="246"/>
      <c r="AO59" s="246"/>
      <c r="AP59" s="246"/>
      <c r="AQ59" s="246"/>
    </row>
    <row r="60" spans="1:43" ht="60" x14ac:dyDescent="0.2">
      <c r="A60" s="338"/>
      <c r="B60" s="341" t="s">
        <v>85</v>
      </c>
      <c r="C60" s="342" t="s">
        <v>86</v>
      </c>
      <c r="D60" s="317" t="s">
        <v>87</v>
      </c>
      <c r="E60" s="318" t="s">
        <v>88</v>
      </c>
      <c r="F60" s="304" t="s">
        <v>163</v>
      </c>
      <c r="G60" s="307">
        <v>100</v>
      </c>
      <c r="H60" s="323">
        <v>20</v>
      </c>
      <c r="I60" s="323">
        <v>80</v>
      </c>
      <c r="J60" s="307"/>
      <c r="K60" s="307"/>
      <c r="L60" s="11" t="s">
        <v>208</v>
      </c>
      <c r="M60" s="11" t="s">
        <v>282</v>
      </c>
      <c r="N60" s="11" t="s">
        <v>272</v>
      </c>
      <c r="O60" s="151">
        <f t="shared" si="2"/>
        <v>52</v>
      </c>
      <c r="P60" s="249" t="s">
        <v>283</v>
      </c>
      <c r="Q60" s="151" t="s">
        <v>284</v>
      </c>
      <c r="R60" s="16" t="s">
        <v>279</v>
      </c>
      <c r="S60" s="39">
        <v>1</v>
      </c>
      <c r="T60" s="39" t="s">
        <v>285</v>
      </c>
      <c r="U60" s="39" t="s">
        <v>286</v>
      </c>
      <c r="V60" s="12" t="s">
        <v>206</v>
      </c>
      <c r="W60" s="13" t="s">
        <v>456</v>
      </c>
      <c r="X60" s="11"/>
      <c r="Y60" s="11">
        <v>1</v>
      </c>
      <c r="Z60" s="11"/>
      <c r="AA60" s="11"/>
      <c r="AB60" s="15" t="s">
        <v>287</v>
      </c>
      <c r="AC60" s="151"/>
      <c r="AD60" s="88"/>
      <c r="AE60" s="225"/>
      <c r="AF60" s="225"/>
      <c r="AG60" s="226"/>
      <c r="AH60" s="243">
        <v>1</v>
      </c>
      <c r="AI60" s="88">
        <v>1</v>
      </c>
      <c r="AJ60" s="275" t="s">
        <v>996</v>
      </c>
      <c r="AK60" s="276" t="s">
        <v>1026</v>
      </c>
      <c r="AL60" s="252">
        <f t="shared" si="10"/>
        <v>1</v>
      </c>
      <c r="AM60" s="246"/>
      <c r="AN60" s="246"/>
      <c r="AO60" s="246"/>
      <c r="AP60" s="246"/>
      <c r="AQ60" s="246"/>
    </row>
    <row r="61" spans="1:43" ht="60" x14ac:dyDescent="0.2">
      <c r="A61" s="338"/>
      <c r="B61" s="341"/>
      <c r="C61" s="342"/>
      <c r="D61" s="317"/>
      <c r="E61" s="319"/>
      <c r="F61" s="305"/>
      <c r="G61" s="309"/>
      <c r="H61" s="327"/>
      <c r="I61" s="327"/>
      <c r="J61" s="309"/>
      <c r="K61" s="309"/>
      <c r="L61" s="11" t="s">
        <v>208</v>
      </c>
      <c r="M61" s="11" t="s">
        <v>282</v>
      </c>
      <c r="N61" s="11" t="s">
        <v>272</v>
      </c>
      <c r="O61" s="151">
        <f t="shared" si="2"/>
        <v>53</v>
      </c>
      <c r="P61" s="249" t="s">
        <v>288</v>
      </c>
      <c r="Q61" s="151" t="s">
        <v>284</v>
      </c>
      <c r="R61" s="16" t="s">
        <v>279</v>
      </c>
      <c r="S61" s="39">
        <v>1</v>
      </c>
      <c r="T61" s="39" t="s">
        <v>289</v>
      </c>
      <c r="U61" s="39" t="s">
        <v>290</v>
      </c>
      <c r="V61" s="12" t="s">
        <v>206</v>
      </c>
      <c r="W61" s="13" t="s">
        <v>456</v>
      </c>
      <c r="X61" s="11"/>
      <c r="Y61" s="11">
        <v>1</v>
      </c>
      <c r="Z61" s="11"/>
      <c r="AA61" s="34"/>
      <c r="AB61" s="15" t="s">
        <v>291</v>
      </c>
      <c r="AC61" s="151"/>
      <c r="AD61" s="88"/>
      <c r="AE61" s="225"/>
      <c r="AF61" s="225"/>
      <c r="AG61" s="226"/>
      <c r="AH61" s="243">
        <v>1</v>
      </c>
      <c r="AI61" s="88">
        <v>1</v>
      </c>
      <c r="AJ61" s="277" t="s">
        <v>997</v>
      </c>
      <c r="AK61" s="225" t="s">
        <v>1026</v>
      </c>
      <c r="AL61" s="252">
        <f t="shared" si="10"/>
        <v>1</v>
      </c>
      <c r="AM61" s="246"/>
      <c r="AN61" s="246"/>
      <c r="AO61" s="246"/>
      <c r="AP61" s="246"/>
      <c r="AQ61" s="246"/>
    </row>
    <row r="62" spans="1:43" ht="60" x14ac:dyDescent="0.2">
      <c r="A62" s="338"/>
      <c r="B62" s="341"/>
      <c r="C62" s="342"/>
      <c r="D62" s="317"/>
      <c r="E62" s="320"/>
      <c r="F62" s="321"/>
      <c r="G62" s="322"/>
      <c r="H62" s="324"/>
      <c r="I62" s="324"/>
      <c r="J62" s="322"/>
      <c r="K62" s="322"/>
      <c r="L62" s="11" t="s">
        <v>208</v>
      </c>
      <c r="M62" s="11" t="s">
        <v>282</v>
      </c>
      <c r="N62" s="32" t="s">
        <v>210</v>
      </c>
      <c r="O62" s="151">
        <f t="shared" si="2"/>
        <v>54</v>
      </c>
      <c r="P62" s="64" t="s">
        <v>292</v>
      </c>
      <c r="Q62" s="151" t="s">
        <v>284</v>
      </c>
      <c r="R62" s="16" t="s">
        <v>279</v>
      </c>
      <c r="S62" s="39">
        <v>4</v>
      </c>
      <c r="T62" s="11" t="s">
        <v>293</v>
      </c>
      <c r="U62" s="11" t="s">
        <v>294</v>
      </c>
      <c r="V62" s="12" t="s">
        <v>206</v>
      </c>
      <c r="W62" s="13" t="s">
        <v>456</v>
      </c>
      <c r="X62" s="11"/>
      <c r="Y62" s="11"/>
      <c r="Z62" s="11"/>
      <c r="AA62" s="34">
        <v>4</v>
      </c>
      <c r="AB62" s="15" t="s">
        <v>294</v>
      </c>
      <c r="AC62" s="151"/>
      <c r="AD62" s="88"/>
      <c r="AE62" s="225"/>
      <c r="AF62" s="225"/>
      <c r="AG62" s="226"/>
      <c r="AH62" s="243"/>
      <c r="AI62" s="247"/>
      <c r="AJ62" s="247"/>
      <c r="AK62" s="259"/>
      <c r="AL62" s="247"/>
      <c r="AM62" s="246"/>
      <c r="AN62" s="246"/>
      <c r="AO62" s="246"/>
      <c r="AP62" s="246"/>
      <c r="AQ62" s="246"/>
    </row>
    <row r="63" spans="1:43" ht="90" x14ac:dyDescent="0.2">
      <c r="A63" s="338"/>
      <c r="B63" s="338"/>
      <c r="C63" s="112" t="s">
        <v>89</v>
      </c>
      <c r="D63" s="210" t="s">
        <v>90</v>
      </c>
      <c r="E63" s="102" t="s">
        <v>88</v>
      </c>
      <c r="F63" s="76" t="s">
        <v>164</v>
      </c>
      <c r="G63" s="99">
        <v>100</v>
      </c>
      <c r="H63" s="99">
        <v>100</v>
      </c>
      <c r="I63" s="99">
        <v>100</v>
      </c>
      <c r="J63" s="103">
        <v>100</v>
      </c>
      <c r="K63" s="103">
        <v>100</v>
      </c>
      <c r="L63" s="11" t="s">
        <v>208</v>
      </c>
      <c r="M63" s="11" t="s">
        <v>282</v>
      </c>
      <c r="N63" s="11" t="s">
        <v>272</v>
      </c>
      <c r="O63" s="151">
        <f t="shared" si="2"/>
        <v>55</v>
      </c>
      <c r="P63" s="64" t="s">
        <v>659</v>
      </c>
      <c r="Q63" s="151" t="s">
        <v>284</v>
      </c>
      <c r="R63" s="11" t="s">
        <v>279</v>
      </c>
      <c r="S63" s="40">
        <v>1</v>
      </c>
      <c r="T63" s="11" t="s">
        <v>295</v>
      </c>
      <c r="U63" s="11" t="s">
        <v>296</v>
      </c>
      <c r="V63" s="11" t="s">
        <v>213</v>
      </c>
      <c r="W63" s="13" t="s">
        <v>456</v>
      </c>
      <c r="X63" s="40"/>
      <c r="Y63" s="40"/>
      <c r="Z63" s="40"/>
      <c r="AA63" s="40">
        <v>1</v>
      </c>
      <c r="AB63" s="15" t="s">
        <v>297</v>
      </c>
      <c r="AC63" s="40"/>
      <c r="AD63" s="88"/>
      <c r="AE63" s="225"/>
      <c r="AF63" s="225"/>
      <c r="AG63" s="226"/>
      <c r="AH63" s="40"/>
      <c r="AI63" s="247"/>
      <c r="AJ63" s="247"/>
      <c r="AK63" s="259"/>
      <c r="AL63" s="247"/>
      <c r="AM63" s="246"/>
      <c r="AN63" s="246"/>
      <c r="AO63" s="246"/>
      <c r="AP63" s="246"/>
      <c r="AQ63" s="246"/>
    </row>
    <row r="64" spans="1:43" ht="75" x14ac:dyDescent="0.2">
      <c r="A64" s="339"/>
      <c r="B64" s="339"/>
      <c r="C64" s="145" t="s">
        <v>91</v>
      </c>
      <c r="D64" s="203" t="s">
        <v>92</v>
      </c>
      <c r="E64" s="102" t="s">
        <v>88</v>
      </c>
      <c r="F64" s="76" t="s">
        <v>165</v>
      </c>
      <c r="G64" s="103">
        <v>7</v>
      </c>
      <c r="H64" s="99">
        <v>1</v>
      </c>
      <c r="I64" s="99">
        <v>2</v>
      </c>
      <c r="J64" s="103">
        <v>2</v>
      </c>
      <c r="K64" s="103">
        <v>2</v>
      </c>
      <c r="L64" s="11" t="s">
        <v>208</v>
      </c>
      <c r="M64" s="11" t="s">
        <v>282</v>
      </c>
      <c r="N64" s="32" t="s">
        <v>210</v>
      </c>
      <c r="O64" s="151">
        <f t="shared" si="2"/>
        <v>56</v>
      </c>
      <c r="P64" s="249" t="s">
        <v>298</v>
      </c>
      <c r="Q64" s="35" t="s">
        <v>756</v>
      </c>
      <c r="R64" s="35" t="s">
        <v>279</v>
      </c>
      <c r="S64" s="79">
        <v>2</v>
      </c>
      <c r="T64" s="35" t="s">
        <v>299</v>
      </c>
      <c r="U64" s="35" t="s">
        <v>300</v>
      </c>
      <c r="V64" s="12" t="s">
        <v>206</v>
      </c>
      <c r="W64" s="13" t="s">
        <v>456</v>
      </c>
      <c r="X64" s="79"/>
      <c r="Y64" s="79">
        <v>1</v>
      </c>
      <c r="Z64" s="79"/>
      <c r="AA64" s="79">
        <v>1</v>
      </c>
      <c r="AB64" s="15" t="s">
        <v>301</v>
      </c>
      <c r="AC64" s="79"/>
      <c r="AD64" s="88"/>
      <c r="AE64" s="225"/>
      <c r="AF64" s="225"/>
      <c r="AG64" s="226"/>
      <c r="AH64" s="79">
        <v>1</v>
      </c>
      <c r="AI64" s="88">
        <v>1</v>
      </c>
      <c r="AJ64" s="277" t="s">
        <v>1071</v>
      </c>
      <c r="AK64" s="268" t="s">
        <v>1028</v>
      </c>
      <c r="AL64" s="252">
        <f t="shared" ref="AL64:AL81" si="11">AI64/AH64</f>
        <v>1</v>
      </c>
      <c r="AM64" s="246"/>
      <c r="AN64" s="246"/>
      <c r="AO64" s="246"/>
      <c r="AP64" s="246"/>
      <c r="AQ64" s="246"/>
    </row>
    <row r="65" spans="1:43" ht="210" x14ac:dyDescent="0.2">
      <c r="A65" s="303" t="s">
        <v>93</v>
      </c>
      <c r="B65" s="303" t="s">
        <v>94</v>
      </c>
      <c r="C65" s="129" t="s">
        <v>95</v>
      </c>
      <c r="D65" s="211" t="s">
        <v>96</v>
      </c>
      <c r="E65" s="102" t="s">
        <v>66</v>
      </c>
      <c r="F65" s="76" t="s">
        <v>166</v>
      </c>
      <c r="G65" s="75">
        <v>1</v>
      </c>
      <c r="H65" s="99" t="s">
        <v>132</v>
      </c>
      <c r="I65" s="99" t="s">
        <v>132</v>
      </c>
      <c r="J65" s="103"/>
      <c r="K65" s="103"/>
      <c r="L65" s="61" t="s">
        <v>208</v>
      </c>
      <c r="M65" s="61" t="s">
        <v>209</v>
      </c>
      <c r="N65" s="61" t="s">
        <v>210</v>
      </c>
      <c r="O65" s="151">
        <f t="shared" si="2"/>
        <v>57</v>
      </c>
      <c r="P65" s="189" t="s">
        <v>794</v>
      </c>
      <c r="Q65" s="61" t="s">
        <v>795</v>
      </c>
      <c r="R65" s="61" t="s">
        <v>416</v>
      </c>
      <c r="S65" s="191">
        <v>1</v>
      </c>
      <c r="T65" s="190" t="s">
        <v>796</v>
      </c>
      <c r="U65" s="190" t="s">
        <v>829</v>
      </c>
      <c r="V65" s="12" t="s">
        <v>206</v>
      </c>
      <c r="W65" s="13" t="s">
        <v>456</v>
      </c>
      <c r="X65" s="214">
        <v>0.2</v>
      </c>
      <c r="Y65" s="214">
        <v>0.3</v>
      </c>
      <c r="Z65" s="214">
        <v>0.5</v>
      </c>
      <c r="AA65" s="192"/>
      <c r="AB65" s="133" t="s">
        <v>797</v>
      </c>
      <c r="AC65" s="214">
        <v>0.2</v>
      </c>
      <c r="AD65" s="214">
        <v>0.16</v>
      </c>
      <c r="AE65" s="225" t="s">
        <v>872</v>
      </c>
      <c r="AF65" s="225" t="s">
        <v>873</v>
      </c>
      <c r="AG65" s="224">
        <f>AD65/AC65</f>
        <v>0.79999999999999993</v>
      </c>
      <c r="AH65" s="214">
        <v>0.3</v>
      </c>
      <c r="AI65" s="214">
        <v>0.3</v>
      </c>
      <c r="AJ65" s="278" t="s">
        <v>990</v>
      </c>
      <c r="AK65" s="279" t="s">
        <v>1029</v>
      </c>
      <c r="AL65" s="252">
        <f t="shared" si="11"/>
        <v>1</v>
      </c>
      <c r="AM65" s="246"/>
      <c r="AN65" s="246"/>
      <c r="AO65" s="246"/>
      <c r="AP65" s="246"/>
      <c r="AQ65" s="246"/>
    </row>
    <row r="66" spans="1:43" ht="75" x14ac:dyDescent="0.2">
      <c r="A66" s="303"/>
      <c r="B66" s="303"/>
      <c r="C66" s="303" t="s">
        <v>97</v>
      </c>
      <c r="D66" s="211" t="s">
        <v>98</v>
      </c>
      <c r="E66" s="102" t="s">
        <v>7</v>
      </c>
      <c r="F66" s="76" t="s">
        <v>167</v>
      </c>
      <c r="G66" s="75">
        <v>1</v>
      </c>
      <c r="H66" s="99" t="s">
        <v>132</v>
      </c>
      <c r="I66" s="99" t="s">
        <v>132</v>
      </c>
      <c r="J66" s="103"/>
      <c r="K66" s="103"/>
      <c r="L66" s="11" t="s">
        <v>208</v>
      </c>
      <c r="M66" s="11" t="s">
        <v>209</v>
      </c>
      <c r="N66" s="11" t="s">
        <v>210</v>
      </c>
      <c r="O66" s="151">
        <f t="shared" si="2"/>
        <v>58</v>
      </c>
      <c r="P66" s="64" t="s">
        <v>202</v>
      </c>
      <c r="Q66" s="37" t="s">
        <v>7</v>
      </c>
      <c r="R66" s="11" t="s">
        <v>203</v>
      </c>
      <c r="S66" s="37">
        <v>1</v>
      </c>
      <c r="T66" s="11" t="s">
        <v>204</v>
      </c>
      <c r="U66" s="11" t="s">
        <v>205</v>
      </c>
      <c r="V66" s="12" t="s">
        <v>206</v>
      </c>
      <c r="W66" s="13" t="s">
        <v>456</v>
      </c>
      <c r="X66" s="11"/>
      <c r="Y66" s="11"/>
      <c r="Z66" s="11">
        <v>0.5</v>
      </c>
      <c r="AA66" s="11">
        <v>0.5</v>
      </c>
      <c r="AB66" s="15" t="s">
        <v>207</v>
      </c>
      <c r="AC66" s="151"/>
      <c r="AD66" s="88"/>
      <c r="AE66" s="225"/>
      <c r="AF66" s="225"/>
      <c r="AG66" s="253"/>
      <c r="AH66" s="243"/>
      <c r="AI66" s="254"/>
      <c r="AJ66" s="247"/>
      <c r="AK66" s="259"/>
      <c r="AL66" s="247"/>
      <c r="AM66" s="246"/>
      <c r="AN66" s="246"/>
      <c r="AO66" s="246"/>
      <c r="AP66" s="246"/>
      <c r="AQ66" s="246"/>
    </row>
    <row r="67" spans="1:43" ht="105" x14ac:dyDescent="0.2">
      <c r="A67" s="303"/>
      <c r="B67" s="303"/>
      <c r="C67" s="303"/>
      <c r="D67" s="209" t="s">
        <v>99</v>
      </c>
      <c r="E67" s="105" t="s">
        <v>7</v>
      </c>
      <c r="F67" s="106" t="s">
        <v>168</v>
      </c>
      <c r="G67" s="113">
        <v>100</v>
      </c>
      <c r="H67" s="114">
        <v>15</v>
      </c>
      <c r="I67" s="114">
        <v>40</v>
      </c>
      <c r="J67" s="113">
        <v>40</v>
      </c>
      <c r="K67" s="113">
        <v>5</v>
      </c>
      <c r="L67" s="11" t="s">
        <v>211</v>
      </c>
      <c r="M67" s="11" t="s">
        <v>212</v>
      </c>
      <c r="N67" s="11" t="s">
        <v>210</v>
      </c>
      <c r="O67" s="151">
        <f t="shared" si="2"/>
        <v>59</v>
      </c>
      <c r="P67" s="132" t="s">
        <v>621</v>
      </c>
      <c r="Q67" s="37" t="s">
        <v>7</v>
      </c>
      <c r="R67" s="137" t="s">
        <v>203</v>
      </c>
      <c r="S67" s="138">
        <v>1</v>
      </c>
      <c r="T67" s="137" t="s">
        <v>622</v>
      </c>
      <c r="U67" s="137" t="s">
        <v>623</v>
      </c>
      <c r="V67" s="137" t="s">
        <v>213</v>
      </c>
      <c r="W67" s="13" t="s">
        <v>456</v>
      </c>
      <c r="X67" s="21">
        <v>1</v>
      </c>
      <c r="Y67" s="21">
        <v>1</v>
      </c>
      <c r="Z67" s="21">
        <v>1</v>
      </c>
      <c r="AA67" s="21">
        <v>1</v>
      </c>
      <c r="AB67" s="139" t="s">
        <v>624</v>
      </c>
      <c r="AC67" s="21">
        <v>1</v>
      </c>
      <c r="AD67" s="21">
        <v>1</v>
      </c>
      <c r="AE67" s="225" t="s">
        <v>874</v>
      </c>
      <c r="AF67" s="225" t="s">
        <v>875</v>
      </c>
      <c r="AG67" s="252">
        <f>AD67/AC67</f>
        <v>1</v>
      </c>
      <c r="AH67" s="21">
        <v>1</v>
      </c>
      <c r="AI67" s="21">
        <v>1</v>
      </c>
      <c r="AJ67" s="225" t="s">
        <v>1003</v>
      </c>
      <c r="AK67" s="268" t="s">
        <v>1004</v>
      </c>
      <c r="AL67" s="252">
        <f t="shared" si="11"/>
        <v>1</v>
      </c>
      <c r="AM67" s="246"/>
      <c r="AN67" s="246"/>
      <c r="AO67" s="246"/>
      <c r="AP67" s="246"/>
      <c r="AQ67" s="246"/>
    </row>
    <row r="68" spans="1:43" ht="150" x14ac:dyDescent="0.2">
      <c r="A68" s="303"/>
      <c r="B68" s="303"/>
      <c r="C68" s="303"/>
      <c r="D68" s="302" t="s">
        <v>100</v>
      </c>
      <c r="E68" s="303" t="s">
        <v>8</v>
      </c>
      <c r="F68" s="304" t="s">
        <v>169</v>
      </c>
      <c r="G68" s="307">
        <v>1</v>
      </c>
      <c r="H68" s="323" t="s">
        <v>132</v>
      </c>
      <c r="I68" s="323" t="s">
        <v>132</v>
      </c>
      <c r="J68" s="307"/>
      <c r="K68" s="307"/>
      <c r="L68" s="25" t="s">
        <v>230</v>
      </c>
      <c r="M68" s="25" t="s">
        <v>557</v>
      </c>
      <c r="N68" s="61" t="s">
        <v>210</v>
      </c>
      <c r="O68" s="151">
        <f t="shared" si="2"/>
        <v>60</v>
      </c>
      <c r="P68" s="189" t="s">
        <v>798</v>
      </c>
      <c r="Q68" s="61" t="s">
        <v>8</v>
      </c>
      <c r="R68" s="25" t="s">
        <v>559</v>
      </c>
      <c r="S68" s="191">
        <v>1</v>
      </c>
      <c r="T68" s="190" t="s">
        <v>830</v>
      </c>
      <c r="U68" s="176" t="s">
        <v>831</v>
      </c>
      <c r="V68" s="12" t="s">
        <v>206</v>
      </c>
      <c r="W68" s="13" t="s">
        <v>456</v>
      </c>
      <c r="X68" s="193"/>
      <c r="Y68" s="193">
        <v>0.4</v>
      </c>
      <c r="Z68" s="193">
        <v>0.4</v>
      </c>
      <c r="AA68" s="193">
        <v>0.2</v>
      </c>
      <c r="AB68" s="133" t="s">
        <v>832</v>
      </c>
      <c r="AC68" s="228"/>
      <c r="AD68" s="88"/>
      <c r="AE68" s="225"/>
      <c r="AF68" s="225"/>
      <c r="AG68" s="253"/>
      <c r="AH68" s="80">
        <v>0.4</v>
      </c>
      <c r="AI68" s="228">
        <v>0.4</v>
      </c>
      <c r="AJ68" s="278" t="s">
        <v>1073</v>
      </c>
      <c r="AK68" s="279" t="s">
        <v>991</v>
      </c>
      <c r="AL68" s="252">
        <f t="shared" si="11"/>
        <v>1</v>
      </c>
      <c r="AM68" s="246"/>
      <c r="AN68" s="246"/>
      <c r="AO68" s="246"/>
      <c r="AP68" s="246"/>
      <c r="AQ68" s="246"/>
    </row>
    <row r="69" spans="1:43" ht="243.75" customHeight="1" x14ac:dyDescent="0.2">
      <c r="A69" s="303"/>
      <c r="B69" s="303"/>
      <c r="C69" s="303"/>
      <c r="D69" s="302"/>
      <c r="E69" s="303"/>
      <c r="F69" s="305"/>
      <c r="G69" s="309"/>
      <c r="H69" s="327"/>
      <c r="I69" s="327"/>
      <c r="J69" s="309"/>
      <c r="K69" s="309"/>
      <c r="L69" s="11" t="s">
        <v>211</v>
      </c>
      <c r="M69" s="25" t="s">
        <v>557</v>
      </c>
      <c r="N69" s="25" t="s">
        <v>608</v>
      </c>
      <c r="O69" s="151">
        <f t="shared" si="2"/>
        <v>61</v>
      </c>
      <c r="P69" s="189" t="s">
        <v>799</v>
      </c>
      <c r="Q69" s="25" t="s">
        <v>558</v>
      </c>
      <c r="R69" s="25" t="s">
        <v>559</v>
      </c>
      <c r="S69" s="194">
        <v>1</v>
      </c>
      <c r="T69" s="176" t="s">
        <v>833</v>
      </c>
      <c r="U69" s="176" t="s">
        <v>834</v>
      </c>
      <c r="V69" s="12" t="s">
        <v>206</v>
      </c>
      <c r="W69" s="13" t="s">
        <v>456</v>
      </c>
      <c r="X69" s="193"/>
      <c r="Y69" s="193">
        <v>1</v>
      </c>
      <c r="Z69" s="193"/>
      <c r="AA69" s="193"/>
      <c r="AB69" s="133" t="s">
        <v>835</v>
      </c>
      <c r="AC69" s="228"/>
      <c r="AD69" s="88"/>
      <c r="AE69" s="225"/>
      <c r="AF69" s="225"/>
      <c r="AG69" s="253"/>
      <c r="AH69" s="80">
        <v>1</v>
      </c>
      <c r="AI69" s="228">
        <v>1</v>
      </c>
      <c r="AJ69" s="278" t="s">
        <v>1072</v>
      </c>
      <c r="AK69" s="279" t="s">
        <v>1030</v>
      </c>
      <c r="AL69" s="252">
        <f t="shared" si="11"/>
        <v>1</v>
      </c>
      <c r="AM69" s="246"/>
      <c r="AN69" s="246"/>
      <c r="AO69" s="246"/>
      <c r="AP69" s="246"/>
      <c r="AQ69" s="246"/>
    </row>
    <row r="70" spans="1:43" ht="193.5" customHeight="1" x14ac:dyDescent="0.2">
      <c r="A70" s="303"/>
      <c r="B70" s="303"/>
      <c r="C70" s="303"/>
      <c r="D70" s="302"/>
      <c r="E70" s="303"/>
      <c r="F70" s="305"/>
      <c r="G70" s="309"/>
      <c r="H70" s="327"/>
      <c r="I70" s="327"/>
      <c r="J70" s="309"/>
      <c r="K70" s="309"/>
      <c r="L70" s="25" t="s">
        <v>230</v>
      </c>
      <c r="M70" s="25" t="s">
        <v>557</v>
      </c>
      <c r="N70" s="25" t="s">
        <v>608</v>
      </c>
      <c r="O70" s="151">
        <f t="shared" si="2"/>
        <v>62</v>
      </c>
      <c r="P70" s="189" t="s">
        <v>800</v>
      </c>
      <c r="Q70" s="25" t="s">
        <v>801</v>
      </c>
      <c r="R70" s="25" t="s">
        <v>559</v>
      </c>
      <c r="S70" s="194">
        <v>1</v>
      </c>
      <c r="T70" s="176" t="s">
        <v>836</v>
      </c>
      <c r="U70" s="176" t="s">
        <v>837</v>
      </c>
      <c r="V70" s="12" t="s">
        <v>206</v>
      </c>
      <c r="W70" s="13" t="s">
        <v>456</v>
      </c>
      <c r="X70" s="193"/>
      <c r="Y70" s="193">
        <v>1</v>
      </c>
      <c r="Z70" s="193"/>
      <c r="AA70" s="193"/>
      <c r="AB70" s="133" t="s">
        <v>838</v>
      </c>
      <c r="AC70" s="228"/>
      <c r="AD70" s="88"/>
      <c r="AE70" s="225"/>
      <c r="AF70" s="225"/>
      <c r="AG70" s="253"/>
      <c r="AH70" s="80">
        <v>1</v>
      </c>
      <c r="AI70" s="228">
        <v>1</v>
      </c>
      <c r="AJ70" s="278" t="s">
        <v>1074</v>
      </c>
      <c r="AK70" s="279" t="s">
        <v>1031</v>
      </c>
      <c r="AL70" s="252">
        <f t="shared" si="11"/>
        <v>1</v>
      </c>
      <c r="AM70" s="246"/>
      <c r="AN70" s="246"/>
      <c r="AO70" s="246"/>
      <c r="AP70" s="246"/>
      <c r="AQ70" s="246"/>
    </row>
    <row r="71" spans="1:43" ht="180" x14ac:dyDescent="0.2">
      <c r="A71" s="303"/>
      <c r="B71" s="303"/>
      <c r="C71" s="303"/>
      <c r="D71" s="302"/>
      <c r="E71" s="303"/>
      <c r="F71" s="305"/>
      <c r="G71" s="309"/>
      <c r="H71" s="327"/>
      <c r="I71" s="327"/>
      <c r="J71" s="309"/>
      <c r="K71" s="309"/>
      <c r="L71" s="61" t="s">
        <v>230</v>
      </c>
      <c r="M71" s="61" t="s">
        <v>557</v>
      </c>
      <c r="N71" s="25" t="s">
        <v>608</v>
      </c>
      <c r="O71" s="151">
        <f t="shared" si="2"/>
        <v>63</v>
      </c>
      <c r="P71" s="189" t="s">
        <v>802</v>
      </c>
      <c r="Q71" s="25" t="s">
        <v>558</v>
      </c>
      <c r="R71" s="25" t="s">
        <v>559</v>
      </c>
      <c r="S71" s="194">
        <v>100</v>
      </c>
      <c r="T71" s="176" t="s">
        <v>839</v>
      </c>
      <c r="U71" s="176" t="s">
        <v>840</v>
      </c>
      <c r="V71" s="12" t="s">
        <v>206</v>
      </c>
      <c r="W71" s="13" t="s">
        <v>456</v>
      </c>
      <c r="X71" s="214"/>
      <c r="Y71" s="214">
        <v>30</v>
      </c>
      <c r="Z71" s="214">
        <v>80</v>
      </c>
      <c r="AA71" s="214">
        <v>100</v>
      </c>
      <c r="AB71" s="133" t="s">
        <v>841</v>
      </c>
      <c r="AC71" s="214"/>
      <c r="AD71" s="88"/>
      <c r="AE71" s="225"/>
      <c r="AF71" s="225"/>
      <c r="AG71" s="226"/>
      <c r="AH71" s="214">
        <v>30</v>
      </c>
      <c r="AI71" s="280">
        <v>44</v>
      </c>
      <c r="AJ71" s="278" t="s">
        <v>1075</v>
      </c>
      <c r="AK71" s="279" t="s">
        <v>1032</v>
      </c>
      <c r="AL71" s="252">
        <v>1</v>
      </c>
      <c r="AM71" s="256"/>
      <c r="AN71" s="246"/>
      <c r="AO71" s="246"/>
      <c r="AP71" s="246"/>
      <c r="AQ71" s="246"/>
    </row>
    <row r="72" spans="1:43" ht="135" x14ac:dyDescent="0.2">
      <c r="A72" s="303"/>
      <c r="B72" s="303"/>
      <c r="C72" s="303"/>
      <c r="D72" s="302"/>
      <c r="E72" s="303"/>
      <c r="F72" s="305"/>
      <c r="G72" s="309"/>
      <c r="H72" s="327"/>
      <c r="I72" s="327"/>
      <c r="J72" s="309"/>
      <c r="K72" s="309"/>
      <c r="L72" s="11" t="s">
        <v>211</v>
      </c>
      <c r="M72" s="25" t="s">
        <v>557</v>
      </c>
      <c r="N72" s="25" t="s">
        <v>608</v>
      </c>
      <c r="O72" s="151">
        <f t="shared" si="2"/>
        <v>64</v>
      </c>
      <c r="P72" s="189" t="s">
        <v>803</v>
      </c>
      <c r="Q72" s="25" t="s">
        <v>804</v>
      </c>
      <c r="R72" s="25" t="s">
        <v>559</v>
      </c>
      <c r="S72" s="194">
        <v>1</v>
      </c>
      <c r="T72" s="176" t="s">
        <v>842</v>
      </c>
      <c r="U72" s="176" t="s">
        <v>843</v>
      </c>
      <c r="V72" s="12" t="s">
        <v>206</v>
      </c>
      <c r="W72" s="13" t="s">
        <v>456</v>
      </c>
      <c r="X72" s="193"/>
      <c r="Y72" s="193">
        <v>0.5</v>
      </c>
      <c r="Z72" s="193">
        <v>0.5</v>
      </c>
      <c r="AA72" s="193"/>
      <c r="AB72" s="133" t="s">
        <v>844</v>
      </c>
      <c r="AC72" s="228"/>
      <c r="AD72" s="88"/>
      <c r="AE72" s="225"/>
      <c r="AF72" s="225"/>
      <c r="AG72" s="226"/>
      <c r="AH72" s="80">
        <v>0.5</v>
      </c>
      <c r="AI72" s="228">
        <v>0.5</v>
      </c>
      <c r="AJ72" s="278" t="s">
        <v>1076</v>
      </c>
      <c r="AK72" s="279" t="s">
        <v>992</v>
      </c>
      <c r="AL72" s="252">
        <f t="shared" si="11"/>
        <v>1</v>
      </c>
      <c r="AM72" s="246"/>
      <c r="AN72" s="246"/>
      <c r="AO72" s="246"/>
      <c r="AP72" s="246"/>
      <c r="AQ72" s="246"/>
    </row>
    <row r="73" spans="1:43" ht="120" x14ac:dyDescent="0.2">
      <c r="A73" s="303"/>
      <c r="B73" s="303"/>
      <c r="C73" s="303"/>
      <c r="D73" s="302"/>
      <c r="E73" s="303"/>
      <c r="F73" s="305"/>
      <c r="G73" s="309"/>
      <c r="H73" s="327"/>
      <c r="I73" s="327"/>
      <c r="J73" s="309"/>
      <c r="K73" s="309"/>
      <c r="L73" s="25" t="s">
        <v>230</v>
      </c>
      <c r="M73" s="25" t="s">
        <v>557</v>
      </c>
      <c r="N73" s="25" t="s">
        <v>608</v>
      </c>
      <c r="O73" s="151">
        <f t="shared" ref="O73:O136" si="12">O72+1</f>
        <v>65</v>
      </c>
      <c r="P73" s="189" t="s">
        <v>805</v>
      </c>
      <c r="Q73" s="25" t="s">
        <v>8</v>
      </c>
      <c r="R73" s="25" t="s">
        <v>559</v>
      </c>
      <c r="S73" s="194">
        <v>100</v>
      </c>
      <c r="T73" s="176" t="s">
        <v>845</v>
      </c>
      <c r="U73" s="176" t="s">
        <v>846</v>
      </c>
      <c r="V73" s="12" t="s">
        <v>213</v>
      </c>
      <c r="W73" s="13" t="s">
        <v>456</v>
      </c>
      <c r="X73" s="193">
        <v>20</v>
      </c>
      <c r="Y73" s="193">
        <v>25</v>
      </c>
      <c r="Z73" s="193">
        <v>30</v>
      </c>
      <c r="AA73" s="193">
        <v>25</v>
      </c>
      <c r="AB73" s="133" t="s">
        <v>847</v>
      </c>
      <c r="AC73" s="228">
        <v>20</v>
      </c>
      <c r="AD73" s="228">
        <v>20</v>
      </c>
      <c r="AE73" s="225" t="s">
        <v>876</v>
      </c>
      <c r="AF73" s="225" t="s">
        <v>877</v>
      </c>
      <c r="AG73" s="224">
        <f>AD73/AC73</f>
        <v>1</v>
      </c>
      <c r="AH73" s="80">
        <v>25</v>
      </c>
      <c r="AI73" s="228">
        <v>25</v>
      </c>
      <c r="AJ73" s="278" t="s">
        <v>1077</v>
      </c>
      <c r="AK73" s="279" t="s">
        <v>993</v>
      </c>
      <c r="AL73" s="252">
        <f t="shared" si="11"/>
        <v>1</v>
      </c>
      <c r="AM73" s="246"/>
      <c r="AN73" s="246"/>
      <c r="AO73" s="246"/>
      <c r="AP73" s="246"/>
      <c r="AQ73" s="246"/>
    </row>
    <row r="74" spans="1:43" ht="75" x14ac:dyDescent="0.2">
      <c r="A74" s="303"/>
      <c r="B74" s="303"/>
      <c r="C74" s="303"/>
      <c r="D74" s="302" t="s">
        <v>101</v>
      </c>
      <c r="E74" s="303" t="s">
        <v>7</v>
      </c>
      <c r="F74" s="303" t="s">
        <v>170</v>
      </c>
      <c r="G74" s="310">
        <v>0.8</v>
      </c>
      <c r="H74" s="306">
        <v>0.72</v>
      </c>
      <c r="I74" s="306">
        <v>0.75</v>
      </c>
      <c r="J74" s="306">
        <v>0.78</v>
      </c>
      <c r="K74" s="306">
        <v>0.8</v>
      </c>
      <c r="L74" s="53" t="s">
        <v>208</v>
      </c>
      <c r="M74" s="53" t="s">
        <v>209</v>
      </c>
      <c r="N74" s="53" t="s">
        <v>210</v>
      </c>
      <c r="O74" s="151">
        <f t="shared" si="12"/>
        <v>66</v>
      </c>
      <c r="P74" s="64" t="s">
        <v>200</v>
      </c>
      <c r="Q74" s="151" t="s">
        <v>7</v>
      </c>
      <c r="R74" s="16" t="s">
        <v>203</v>
      </c>
      <c r="S74" s="11">
        <v>1</v>
      </c>
      <c r="T74" s="11" t="s">
        <v>214</v>
      </c>
      <c r="U74" s="11" t="s">
        <v>215</v>
      </c>
      <c r="V74" s="12" t="s">
        <v>206</v>
      </c>
      <c r="W74" s="13" t="s">
        <v>456</v>
      </c>
      <c r="X74" s="11"/>
      <c r="Y74" s="11"/>
      <c r="Z74" s="11">
        <v>0.5</v>
      </c>
      <c r="AA74" s="11">
        <v>0.5</v>
      </c>
      <c r="AB74" s="15" t="s">
        <v>216</v>
      </c>
      <c r="AC74" s="151"/>
      <c r="AD74" s="88"/>
      <c r="AE74" s="225"/>
      <c r="AF74" s="225"/>
      <c r="AG74" s="223"/>
      <c r="AH74" s="243"/>
      <c r="AI74" s="254"/>
      <c r="AJ74" s="247"/>
      <c r="AK74" s="259"/>
      <c r="AL74" s="247"/>
      <c r="AM74" s="246"/>
      <c r="AN74" s="246"/>
      <c r="AO74" s="246"/>
      <c r="AP74" s="246"/>
      <c r="AQ74" s="246"/>
    </row>
    <row r="75" spans="1:43" ht="90" x14ac:dyDescent="0.2">
      <c r="A75" s="303"/>
      <c r="B75" s="303"/>
      <c r="C75" s="303"/>
      <c r="D75" s="302"/>
      <c r="E75" s="303"/>
      <c r="F75" s="303"/>
      <c r="G75" s="310"/>
      <c r="H75" s="306"/>
      <c r="I75" s="306"/>
      <c r="J75" s="306"/>
      <c r="K75" s="306"/>
      <c r="L75" s="53" t="s">
        <v>217</v>
      </c>
      <c r="M75" s="53" t="s">
        <v>218</v>
      </c>
      <c r="N75" s="53" t="s">
        <v>210</v>
      </c>
      <c r="O75" s="151">
        <f t="shared" si="12"/>
        <v>67</v>
      </c>
      <c r="P75" s="249" t="s">
        <v>229</v>
      </c>
      <c r="Q75" s="151" t="s">
        <v>7</v>
      </c>
      <c r="R75" s="11" t="s">
        <v>203</v>
      </c>
      <c r="S75" s="11">
        <v>2</v>
      </c>
      <c r="T75" s="11" t="s">
        <v>219</v>
      </c>
      <c r="U75" s="11" t="s">
        <v>220</v>
      </c>
      <c r="V75" s="12" t="s">
        <v>206</v>
      </c>
      <c r="W75" s="13" t="s">
        <v>456</v>
      </c>
      <c r="X75" s="11"/>
      <c r="Y75" s="11">
        <v>1</v>
      </c>
      <c r="Z75" s="11">
        <v>1</v>
      </c>
      <c r="AA75" s="13"/>
      <c r="AB75" s="15" t="s">
        <v>221</v>
      </c>
      <c r="AC75" s="151"/>
      <c r="AD75" s="88"/>
      <c r="AE75" s="225"/>
      <c r="AF75" s="225"/>
      <c r="AG75" s="223"/>
      <c r="AH75" s="243">
        <v>1</v>
      </c>
      <c r="AI75" s="281">
        <v>1</v>
      </c>
      <c r="AJ75" s="225" t="s">
        <v>1005</v>
      </c>
      <c r="AK75" s="268" t="s">
        <v>1006</v>
      </c>
      <c r="AL75" s="252">
        <f t="shared" si="11"/>
        <v>1</v>
      </c>
      <c r="AM75" s="246"/>
      <c r="AN75" s="246"/>
      <c r="AO75" s="246"/>
      <c r="AP75" s="246"/>
      <c r="AQ75" s="246"/>
    </row>
    <row r="76" spans="1:43" ht="165" x14ac:dyDescent="0.2">
      <c r="A76" s="303"/>
      <c r="B76" s="303"/>
      <c r="C76" s="303"/>
      <c r="D76" s="302"/>
      <c r="E76" s="303"/>
      <c r="F76" s="303"/>
      <c r="G76" s="310"/>
      <c r="H76" s="306"/>
      <c r="I76" s="306"/>
      <c r="J76" s="306"/>
      <c r="K76" s="306"/>
      <c r="L76" s="11" t="s">
        <v>208</v>
      </c>
      <c r="M76" s="11" t="s">
        <v>209</v>
      </c>
      <c r="N76" s="11" t="s">
        <v>210</v>
      </c>
      <c r="O76" s="151">
        <f t="shared" si="12"/>
        <v>68</v>
      </c>
      <c r="P76" s="64" t="s">
        <v>224</v>
      </c>
      <c r="Q76" s="151" t="s">
        <v>7</v>
      </c>
      <c r="R76" s="16" t="s">
        <v>203</v>
      </c>
      <c r="S76" s="11">
        <v>1</v>
      </c>
      <c r="T76" s="11" t="s">
        <v>225</v>
      </c>
      <c r="U76" s="11" t="s">
        <v>226</v>
      </c>
      <c r="V76" s="11" t="s">
        <v>213</v>
      </c>
      <c r="W76" s="13" t="s">
        <v>456</v>
      </c>
      <c r="X76" s="11">
        <v>0.25</v>
      </c>
      <c r="Y76" s="11"/>
      <c r="Z76" s="11">
        <v>0.375</v>
      </c>
      <c r="AA76" s="151">
        <v>0.375</v>
      </c>
      <c r="AB76" s="15" t="s">
        <v>227</v>
      </c>
      <c r="AC76" s="151">
        <v>0.25</v>
      </c>
      <c r="AD76" s="151">
        <v>0.25</v>
      </c>
      <c r="AE76" s="225" t="s">
        <v>878</v>
      </c>
      <c r="AF76" s="225" t="s">
        <v>879</v>
      </c>
      <c r="AG76" s="224">
        <f>AD76/AC76</f>
        <v>1</v>
      </c>
      <c r="AH76" s="243"/>
      <c r="AI76" s="254"/>
      <c r="AJ76" s="247"/>
      <c r="AK76" s="259"/>
      <c r="AL76" s="247"/>
      <c r="AM76" s="246"/>
      <c r="AN76" s="246"/>
      <c r="AO76" s="246"/>
      <c r="AP76" s="246"/>
      <c r="AQ76" s="246"/>
    </row>
    <row r="77" spans="1:43" ht="105" x14ac:dyDescent="0.2">
      <c r="A77" s="303"/>
      <c r="B77" s="303"/>
      <c r="C77" s="303"/>
      <c r="D77" s="302"/>
      <c r="E77" s="303"/>
      <c r="F77" s="303"/>
      <c r="G77" s="310"/>
      <c r="H77" s="306"/>
      <c r="I77" s="306"/>
      <c r="J77" s="306"/>
      <c r="K77" s="306"/>
      <c r="L77" s="11" t="s">
        <v>217</v>
      </c>
      <c r="M77" s="11" t="s">
        <v>218</v>
      </c>
      <c r="N77" s="11" t="s">
        <v>210</v>
      </c>
      <c r="O77" s="151">
        <f t="shared" si="12"/>
        <v>69</v>
      </c>
      <c r="P77" s="249" t="s">
        <v>201</v>
      </c>
      <c r="Q77" s="151" t="s">
        <v>7</v>
      </c>
      <c r="R77" s="72" t="s">
        <v>587</v>
      </c>
      <c r="S77" s="11">
        <v>4</v>
      </c>
      <c r="T77" s="11" t="s">
        <v>222</v>
      </c>
      <c r="U77" s="11" t="s">
        <v>223</v>
      </c>
      <c r="V77" s="12" t="s">
        <v>206</v>
      </c>
      <c r="W77" s="13" t="s">
        <v>456</v>
      </c>
      <c r="X77" s="11">
        <v>1</v>
      </c>
      <c r="Y77" s="11">
        <v>1</v>
      </c>
      <c r="Z77" s="11">
        <v>1</v>
      </c>
      <c r="AA77" s="11">
        <v>1</v>
      </c>
      <c r="AB77" s="15" t="s">
        <v>235</v>
      </c>
      <c r="AC77" s="151">
        <v>1</v>
      </c>
      <c r="AD77" s="88">
        <v>1</v>
      </c>
      <c r="AE77" s="225" t="s">
        <v>880</v>
      </c>
      <c r="AF77" s="225" t="s">
        <v>881</v>
      </c>
      <c r="AG77" s="224">
        <f>AD77/AC77</f>
        <v>1</v>
      </c>
      <c r="AH77" s="243">
        <v>1</v>
      </c>
      <c r="AI77" s="282">
        <v>1</v>
      </c>
      <c r="AJ77" s="225" t="s">
        <v>1007</v>
      </c>
      <c r="AK77" s="268" t="s">
        <v>881</v>
      </c>
      <c r="AL77" s="252">
        <f t="shared" si="11"/>
        <v>1</v>
      </c>
      <c r="AM77" s="246"/>
      <c r="AN77" s="246"/>
      <c r="AO77" s="246"/>
      <c r="AP77" s="246"/>
      <c r="AQ77" s="246"/>
    </row>
    <row r="78" spans="1:43" ht="75" x14ac:dyDescent="0.2">
      <c r="A78" s="303"/>
      <c r="B78" s="303"/>
      <c r="C78" s="303"/>
      <c r="D78" s="302"/>
      <c r="E78" s="303"/>
      <c r="F78" s="303"/>
      <c r="G78" s="310"/>
      <c r="H78" s="306"/>
      <c r="I78" s="306"/>
      <c r="J78" s="306"/>
      <c r="K78" s="306"/>
      <c r="L78" s="11" t="s">
        <v>230</v>
      </c>
      <c r="M78" s="11" t="s">
        <v>212</v>
      </c>
      <c r="N78" s="11" t="s">
        <v>210</v>
      </c>
      <c r="O78" s="151">
        <f t="shared" si="12"/>
        <v>70</v>
      </c>
      <c r="P78" s="249" t="s">
        <v>236</v>
      </c>
      <c r="Q78" s="151" t="s">
        <v>7</v>
      </c>
      <c r="R78" s="16" t="s">
        <v>203</v>
      </c>
      <c r="S78" s="37">
        <v>1</v>
      </c>
      <c r="T78" s="37" t="s">
        <v>237</v>
      </c>
      <c r="U78" s="37" t="s">
        <v>238</v>
      </c>
      <c r="V78" s="12" t="s">
        <v>206</v>
      </c>
      <c r="W78" s="13" t="s">
        <v>456</v>
      </c>
      <c r="X78" s="37"/>
      <c r="Y78" s="37">
        <v>0.33</v>
      </c>
      <c r="Z78" s="37">
        <v>0.33</v>
      </c>
      <c r="AA78" s="37">
        <v>0.33</v>
      </c>
      <c r="AB78" s="15" t="s">
        <v>239</v>
      </c>
      <c r="AC78" s="37"/>
      <c r="AD78" s="88"/>
      <c r="AE78" s="225"/>
      <c r="AF78" s="225"/>
      <c r="AG78" s="223"/>
      <c r="AH78" s="248">
        <v>0.33</v>
      </c>
      <c r="AI78" s="283">
        <v>0.33</v>
      </c>
      <c r="AJ78" s="225" t="s">
        <v>1008</v>
      </c>
      <c r="AK78" s="268" t="s">
        <v>1009</v>
      </c>
      <c r="AL78" s="252">
        <f t="shared" si="11"/>
        <v>1</v>
      </c>
      <c r="AM78" s="246"/>
      <c r="AN78" s="246"/>
      <c r="AO78" s="246"/>
      <c r="AP78" s="246"/>
      <c r="AQ78" s="246"/>
    </row>
    <row r="79" spans="1:43" ht="90" x14ac:dyDescent="0.2">
      <c r="A79" s="303"/>
      <c r="B79" s="303"/>
      <c r="C79" s="303"/>
      <c r="D79" s="302"/>
      <c r="E79" s="303"/>
      <c r="F79" s="303"/>
      <c r="G79" s="310"/>
      <c r="H79" s="306"/>
      <c r="I79" s="306"/>
      <c r="J79" s="306"/>
      <c r="K79" s="306"/>
      <c r="L79" s="37" t="s">
        <v>232</v>
      </c>
      <c r="M79" s="37" t="s">
        <v>233</v>
      </c>
      <c r="N79" s="11" t="s">
        <v>210</v>
      </c>
      <c r="O79" s="151">
        <f t="shared" si="12"/>
        <v>71</v>
      </c>
      <c r="P79" s="249" t="s">
        <v>234</v>
      </c>
      <c r="Q79" s="151" t="s">
        <v>7</v>
      </c>
      <c r="R79" s="72" t="s">
        <v>587</v>
      </c>
      <c r="S79" s="37">
        <v>2</v>
      </c>
      <c r="T79" s="11" t="s">
        <v>228</v>
      </c>
      <c r="U79" s="37" t="s">
        <v>240</v>
      </c>
      <c r="V79" s="12" t="s">
        <v>206</v>
      </c>
      <c r="W79" s="13" t="s">
        <v>456</v>
      </c>
      <c r="X79" s="37"/>
      <c r="Y79" s="37">
        <v>1</v>
      </c>
      <c r="Z79" s="37"/>
      <c r="AA79" s="37">
        <v>1</v>
      </c>
      <c r="AB79" s="15" t="s">
        <v>241</v>
      </c>
      <c r="AC79" s="37"/>
      <c r="AD79" s="88"/>
      <c r="AE79" s="225"/>
      <c r="AF79" s="225"/>
      <c r="AG79" s="223"/>
      <c r="AH79" s="248">
        <v>1</v>
      </c>
      <c r="AI79" s="284">
        <v>1</v>
      </c>
      <c r="AJ79" s="225" t="s">
        <v>1010</v>
      </c>
      <c r="AK79" s="268" t="s">
        <v>1011</v>
      </c>
      <c r="AL79" s="252">
        <f t="shared" si="11"/>
        <v>1</v>
      </c>
      <c r="AM79" s="246"/>
      <c r="AN79" s="246"/>
      <c r="AO79" s="246"/>
      <c r="AP79" s="246"/>
      <c r="AQ79" s="246"/>
    </row>
    <row r="80" spans="1:43" ht="105" x14ac:dyDescent="0.2">
      <c r="A80" s="303"/>
      <c r="B80" s="303"/>
      <c r="C80" s="303"/>
      <c r="D80" s="302"/>
      <c r="E80" s="303"/>
      <c r="F80" s="303"/>
      <c r="G80" s="310"/>
      <c r="H80" s="306"/>
      <c r="I80" s="306"/>
      <c r="J80" s="306"/>
      <c r="K80" s="306"/>
      <c r="L80" s="11" t="s">
        <v>230</v>
      </c>
      <c r="M80" s="37" t="s">
        <v>231</v>
      </c>
      <c r="N80" s="11" t="s">
        <v>210</v>
      </c>
      <c r="O80" s="151">
        <f t="shared" si="12"/>
        <v>72</v>
      </c>
      <c r="P80" s="64" t="s">
        <v>663</v>
      </c>
      <c r="Q80" s="151" t="s">
        <v>7</v>
      </c>
      <c r="R80" s="72" t="s">
        <v>587</v>
      </c>
      <c r="S80" s="21">
        <v>0.9</v>
      </c>
      <c r="T80" s="37" t="s">
        <v>662</v>
      </c>
      <c r="U80" s="6" t="s">
        <v>661</v>
      </c>
      <c r="V80" s="11" t="s">
        <v>213</v>
      </c>
      <c r="W80" s="13" t="s">
        <v>456</v>
      </c>
      <c r="X80" s="37"/>
      <c r="Y80" s="37"/>
      <c r="Z80" s="37"/>
      <c r="AA80" s="21">
        <v>0.9</v>
      </c>
      <c r="AB80" s="37" t="s">
        <v>660</v>
      </c>
      <c r="AC80" s="37"/>
      <c r="AD80" s="88"/>
      <c r="AE80" s="222"/>
      <c r="AF80" s="222"/>
      <c r="AG80" s="223"/>
      <c r="AH80" s="248"/>
      <c r="AI80" s="254"/>
      <c r="AJ80" s="247"/>
      <c r="AK80" s="259"/>
      <c r="AL80" s="247"/>
      <c r="AM80" s="246"/>
      <c r="AN80" s="246"/>
      <c r="AO80" s="246"/>
      <c r="AP80" s="246"/>
      <c r="AQ80" s="246"/>
    </row>
    <row r="81" spans="1:43" ht="390.75" x14ac:dyDescent="0.2">
      <c r="A81" s="303"/>
      <c r="B81" s="303"/>
      <c r="C81" s="303"/>
      <c r="D81" s="302"/>
      <c r="E81" s="303"/>
      <c r="F81" s="303"/>
      <c r="G81" s="310"/>
      <c r="H81" s="306"/>
      <c r="I81" s="306"/>
      <c r="J81" s="306"/>
      <c r="K81" s="306"/>
      <c r="L81" s="37" t="s">
        <v>211</v>
      </c>
      <c r="M81" s="37" t="s">
        <v>245</v>
      </c>
      <c r="N81" s="37" t="s">
        <v>210</v>
      </c>
      <c r="O81" s="151">
        <f t="shared" si="12"/>
        <v>73</v>
      </c>
      <c r="P81" s="249" t="s">
        <v>246</v>
      </c>
      <c r="Q81" s="39" t="s">
        <v>247</v>
      </c>
      <c r="R81" s="16" t="s">
        <v>248</v>
      </c>
      <c r="S81" s="39">
        <v>12</v>
      </c>
      <c r="T81" s="39" t="s">
        <v>249</v>
      </c>
      <c r="U81" s="39" t="s">
        <v>250</v>
      </c>
      <c r="V81" s="12" t="s">
        <v>206</v>
      </c>
      <c r="W81" s="13" t="s">
        <v>456</v>
      </c>
      <c r="X81" s="11">
        <v>3</v>
      </c>
      <c r="Y81" s="11">
        <v>3</v>
      </c>
      <c r="Z81" s="11">
        <v>3</v>
      </c>
      <c r="AA81" s="11">
        <v>3</v>
      </c>
      <c r="AB81" s="15" t="s">
        <v>251</v>
      </c>
      <c r="AC81" s="151">
        <v>3</v>
      </c>
      <c r="AD81" s="151">
        <v>3</v>
      </c>
      <c r="AE81" s="229" t="s">
        <v>882</v>
      </c>
      <c r="AF81" s="229" t="s">
        <v>883</v>
      </c>
      <c r="AG81" s="224">
        <f>AD81/AC81</f>
        <v>1</v>
      </c>
      <c r="AH81" s="243">
        <v>3</v>
      </c>
      <c r="AI81" s="243">
        <v>3</v>
      </c>
      <c r="AJ81" s="264" t="s">
        <v>1078</v>
      </c>
      <c r="AK81" s="264" t="s">
        <v>1048</v>
      </c>
      <c r="AL81" s="252">
        <f t="shared" si="11"/>
        <v>1</v>
      </c>
      <c r="AM81" s="246"/>
      <c r="AN81" s="246"/>
      <c r="AO81" s="246"/>
      <c r="AP81" s="246"/>
      <c r="AQ81" s="246"/>
    </row>
    <row r="82" spans="1:43" ht="75" x14ac:dyDescent="0.2">
      <c r="A82" s="303"/>
      <c r="B82" s="303"/>
      <c r="C82" s="303"/>
      <c r="D82" s="302"/>
      <c r="E82" s="303"/>
      <c r="F82" s="303"/>
      <c r="G82" s="310"/>
      <c r="H82" s="306"/>
      <c r="I82" s="306"/>
      <c r="J82" s="306"/>
      <c r="K82" s="306"/>
      <c r="L82" s="37" t="s">
        <v>211</v>
      </c>
      <c r="M82" s="37" t="s">
        <v>245</v>
      </c>
      <c r="N82" s="37" t="s">
        <v>210</v>
      </c>
      <c r="O82" s="151">
        <f t="shared" si="12"/>
        <v>74</v>
      </c>
      <c r="P82" s="64" t="s">
        <v>252</v>
      </c>
      <c r="Q82" s="81" t="s">
        <v>247</v>
      </c>
      <c r="R82" s="82" t="s">
        <v>248</v>
      </c>
      <c r="S82" s="81">
        <v>4</v>
      </c>
      <c r="T82" s="39" t="s">
        <v>253</v>
      </c>
      <c r="U82" s="39" t="s">
        <v>254</v>
      </c>
      <c r="V82" s="12" t="s">
        <v>206</v>
      </c>
      <c r="W82" s="13" t="s">
        <v>456</v>
      </c>
      <c r="X82" s="80">
        <v>2</v>
      </c>
      <c r="Y82" s="80"/>
      <c r="Z82" s="80"/>
      <c r="AA82" s="80">
        <v>2</v>
      </c>
      <c r="AB82" s="15" t="s">
        <v>255</v>
      </c>
      <c r="AC82" s="80">
        <v>2</v>
      </c>
      <c r="AD82" s="80">
        <v>2</v>
      </c>
      <c r="AE82" s="229" t="s">
        <v>884</v>
      </c>
      <c r="AF82" s="229" t="s">
        <v>885</v>
      </c>
      <c r="AG82" s="224">
        <f>AD82/AC82</f>
        <v>1</v>
      </c>
      <c r="AH82" s="80"/>
      <c r="AI82" s="247"/>
      <c r="AJ82" s="247"/>
      <c r="AK82" s="259"/>
      <c r="AL82" s="247"/>
      <c r="AM82" s="246"/>
      <c r="AN82" s="246"/>
      <c r="AO82" s="246"/>
      <c r="AP82" s="246"/>
      <c r="AQ82" s="246"/>
    </row>
    <row r="83" spans="1:43" ht="150" x14ac:dyDescent="0.2">
      <c r="A83" s="303"/>
      <c r="B83" s="303"/>
      <c r="C83" s="303"/>
      <c r="D83" s="302"/>
      <c r="E83" s="303"/>
      <c r="F83" s="303"/>
      <c r="G83" s="310"/>
      <c r="H83" s="306"/>
      <c r="I83" s="306"/>
      <c r="J83" s="306"/>
      <c r="K83" s="306"/>
      <c r="L83" s="37" t="s">
        <v>211</v>
      </c>
      <c r="M83" s="37" t="s">
        <v>245</v>
      </c>
      <c r="N83" s="37" t="s">
        <v>210</v>
      </c>
      <c r="O83" s="151">
        <f t="shared" si="12"/>
        <v>75</v>
      </c>
      <c r="P83" s="64" t="s">
        <v>256</v>
      </c>
      <c r="Q83" s="81" t="s">
        <v>247</v>
      </c>
      <c r="R83" s="82" t="s">
        <v>248</v>
      </c>
      <c r="S83" s="81">
        <v>1</v>
      </c>
      <c r="T83" s="39" t="s">
        <v>257</v>
      </c>
      <c r="U83" s="39" t="s">
        <v>258</v>
      </c>
      <c r="V83" s="12" t="s">
        <v>206</v>
      </c>
      <c r="W83" s="13" t="s">
        <v>456</v>
      </c>
      <c r="X83" s="80">
        <v>1</v>
      </c>
      <c r="Y83" s="80"/>
      <c r="Z83" s="80"/>
      <c r="AA83" s="80"/>
      <c r="AB83" s="15" t="s">
        <v>259</v>
      </c>
      <c r="AC83" s="80">
        <v>1</v>
      </c>
      <c r="AD83" s="80">
        <v>3</v>
      </c>
      <c r="AE83" s="229" t="s">
        <v>886</v>
      </c>
      <c r="AF83" s="229" t="s">
        <v>887</v>
      </c>
      <c r="AG83" s="224">
        <v>1</v>
      </c>
      <c r="AH83" s="80"/>
      <c r="AI83" s="247"/>
      <c r="AJ83" s="247"/>
      <c r="AK83" s="259"/>
      <c r="AL83" s="247"/>
      <c r="AM83" s="246"/>
      <c r="AN83" s="246"/>
      <c r="AO83" s="246"/>
      <c r="AP83" s="246"/>
      <c r="AQ83" s="246"/>
    </row>
    <row r="84" spans="1:43" ht="120" x14ac:dyDescent="0.2">
      <c r="A84" s="303"/>
      <c r="B84" s="303"/>
      <c r="C84" s="303"/>
      <c r="D84" s="302"/>
      <c r="E84" s="303"/>
      <c r="F84" s="303"/>
      <c r="G84" s="310"/>
      <c r="H84" s="306"/>
      <c r="I84" s="306"/>
      <c r="J84" s="306"/>
      <c r="K84" s="306"/>
      <c r="L84" s="11" t="s">
        <v>304</v>
      </c>
      <c r="M84" s="11" t="s">
        <v>305</v>
      </c>
      <c r="N84" s="11" t="s">
        <v>210</v>
      </c>
      <c r="O84" s="151">
        <f t="shared" si="12"/>
        <v>76</v>
      </c>
      <c r="P84" s="249" t="s">
        <v>306</v>
      </c>
      <c r="Q84" s="151" t="s">
        <v>302</v>
      </c>
      <c r="R84" s="11" t="s">
        <v>307</v>
      </c>
      <c r="S84" s="14">
        <v>1</v>
      </c>
      <c r="T84" s="11" t="s">
        <v>308</v>
      </c>
      <c r="U84" s="35" t="s">
        <v>309</v>
      </c>
      <c r="V84" s="13" t="s">
        <v>213</v>
      </c>
      <c r="W84" s="13" t="s">
        <v>456</v>
      </c>
      <c r="X84" s="14">
        <v>0</v>
      </c>
      <c r="Y84" s="116">
        <v>0.28571428571428598</v>
      </c>
      <c r="Z84" s="116">
        <v>0.57142857142856995</v>
      </c>
      <c r="AA84" s="14">
        <v>1</v>
      </c>
      <c r="AB84" s="15" t="s">
        <v>310</v>
      </c>
      <c r="AC84" s="14"/>
      <c r="AD84" s="14"/>
      <c r="AE84" s="222" t="s">
        <v>888</v>
      </c>
      <c r="AF84" s="222"/>
      <c r="AG84" s="230"/>
      <c r="AH84" s="116">
        <v>0.28571428571428598</v>
      </c>
      <c r="AI84" s="234">
        <v>0.41789999999999999</v>
      </c>
      <c r="AJ84" s="222" t="s">
        <v>1012</v>
      </c>
      <c r="AK84" s="259" t="s">
        <v>1013</v>
      </c>
      <c r="AL84" s="252">
        <v>1</v>
      </c>
      <c r="AM84" s="256"/>
      <c r="AN84" s="246"/>
      <c r="AO84" s="246"/>
      <c r="AP84" s="246"/>
      <c r="AQ84" s="246"/>
    </row>
    <row r="85" spans="1:43" ht="255" x14ac:dyDescent="0.2">
      <c r="A85" s="303"/>
      <c r="B85" s="303"/>
      <c r="C85" s="303"/>
      <c r="D85" s="302"/>
      <c r="E85" s="303"/>
      <c r="F85" s="303"/>
      <c r="G85" s="310"/>
      <c r="H85" s="306"/>
      <c r="I85" s="306"/>
      <c r="J85" s="306"/>
      <c r="K85" s="306"/>
      <c r="L85" s="11" t="s">
        <v>304</v>
      </c>
      <c r="M85" s="11" t="s">
        <v>305</v>
      </c>
      <c r="N85" s="11" t="s">
        <v>210</v>
      </c>
      <c r="O85" s="151">
        <f t="shared" si="12"/>
        <v>77</v>
      </c>
      <c r="P85" s="249" t="s">
        <v>311</v>
      </c>
      <c r="Q85" s="151" t="s">
        <v>302</v>
      </c>
      <c r="R85" s="11" t="s">
        <v>307</v>
      </c>
      <c r="S85" s="14">
        <v>1</v>
      </c>
      <c r="T85" s="11" t="s">
        <v>312</v>
      </c>
      <c r="U85" s="35" t="s">
        <v>313</v>
      </c>
      <c r="V85" s="13" t="s">
        <v>213</v>
      </c>
      <c r="W85" s="13" t="s">
        <v>456</v>
      </c>
      <c r="X85" s="14">
        <v>1</v>
      </c>
      <c r="Y85" s="14">
        <v>1</v>
      </c>
      <c r="Z85" s="14">
        <v>1</v>
      </c>
      <c r="AA85" s="14">
        <v>1</v>
      </c>
      <c r="AB85" s="15" t="s">
        <v>310</v>
      </c>
      <c r="AC85" s="14">
        <v>1</v>
      </c>
      <c r="AD85" s="231">
        <f>10/10</f>
        <v>1</v>
      </c>
      <c r="AE85" s="222" t="s">
        <v>889</v>
      </c>
      <c r="AF85" s="222" t="s">
        <v>310</v>
      </c>
      <c r="AG85" s="224">
        <f>AD85/AC85</f>
        <v>1</v>
      </c>
      <c r="AH85" s="245">
        <v>1</v>
      </c>
      <c r="AI85" s="232">
        <v>1</v>
      </c>
      <c r="AJ85" s="222" t="s">
        <v>1033</v>
      </c>
      <c r="AK85" s="285" t="s">
        <v>1014</v>
      </c>
      <c r="AL85" s="252">
        <f t="shared" ref="AL85:AL87" si="13">AI85/AH85</f>
        <v>1</v>
      </c>
      <c r="AM85" s="246"/>
      <c r="AN85" s="246"/>
      <c r="AO85" s="246"/>
      <c r="AP85" s="246"/>
      <c r="AQ85" s="246"/>
    </row>
    <row r="86" spans="1:43" ht="75" x14ac:dyDescent="0.2">
      <c r="A86" s="303"/>
      <c r="B86" s="303"/>
      <c r="C86" s="303"/>
      <c r="D86" s="302"/>
      <c r="E86" s="303"/>
      <c r="F86" s="303"/>
      <c r="G86" s="310"/>
      <c r="H86" s="306"/>
      <c r="I86" s="306"/>
      <c r="J86" s="306"/>
      <c r="K86" s="306"/>
      <c r="L86" s="11" t="s">
        <v>304</v>
      </c>
      <c r="M86" s="11" t="s">
        <v>305</v>
      </c>
      <c r="N86" s="11" t="s">
        <v>210</v>
      </c>
      <c r="O86" s="151">
        <f t="shared" si="12"/>
        <v>78</v>
      </c>
      <c r="P86" s="64" t="s">
        <v>314</v>
      </c>
      <c r="Q86" s="37" t="s">
        <v>315</v>
      </c>
      <c r="R86" s="4" t="s">
        <v>203</v>
      </c>
      <c r="S86" s="37">
        <v>12</v>
      </c>
      <c r="T86" s="37" t="s">
        <v>316</v>
      </c>
      <c r="U86" s="37" t="s">
        <v>317</v>
      </c>
      <c r="V86" s="12" t="s">
        <v>206</v>
      </c>
      <c r="W86" s="13" t="s">
        <v>456</v>
      </c>
      <c r="X86" s="37"/>
      <c r="Y86" s="37"/>
      <c r="Z86" s="44">
        <v>6</v>
      </c>
      <c r="AA86" s="44">
        <v>6</v>
      </c>
      <c r="AB86" s="15" t="s">
        <v>318</v>
      </c>
      <c r="AC86" s="37"/>
      <c r="AD86" s="88"/>
      <c r="AE86" s="222"/>
      <c r="AF86" s="222"/>
      <c r="AG86" s="223"/>
      <c r="AH86" s="248"/>
      <c r="AI86" s="247"/>
      <c r="AJ86" s="247"/>
      <c r="AK86" s="259"/>
      <c r="AL86" s="247"/>
      <c r="AM86" s="246"/>
      <c r="AN86" s="246"/>
      <c r="AO86" s="246"/>
      <c r="AP86" s="246"/>
      <c r="AQ86" s="246"/>
    </row>
    <row r="87" spans="1:43" s="17" customFormat="1" ht="75" x14ac:dyDescent="0.2">
      <c r="A87" s="303"/>
      <c r="B87" s="303"/>
      <c r="C87" s="303" t="s">
        <v>102</v>
      </c>
      <c r="D87" s="313" t="s">
        <v>103</v>
      </c>
      <c r="E87" s="316" t="s">
        <v>104</v>
      </c>
      <c r="F87" s="305" t="s">
        <v>171</v>
      </c>
      <c r="G87" s="309">
        <v>4</v>
      </c>
      <c r="H87" s="327">
        <v>1</v>
      </c>
      <c r="I87" s="327">
        <v>1</v>
      </c>
      <c r="J87" s="309">
        <v>1</v>
      </c>
      <c r="K87" s="309">
        <v>1</v>
      </c>
      <c r="L87" s="11" t="s">
        <v>244</v>
      </c>
      <c r="M87" s="11" t="s">
        <v>350</v>
      </c>
      <c r="N87" s="11" t="s">
        <v>351</v>
      </c>
      <c r="O87" s="151">
        <f t="shared" si="12"/>
        <v>79</v>
      </c>
      <c r="P87" s="249" t="s">
        <v>600</v>
      </c>
      <c r="Q87" s="12" t="s">
        <v>352</v>
      </c>
      <c r="R87" s="12" t="s">
        <v>244</v>
      </c>
      <c r="S87" s="87">
        <v>4</v>
      </c>
      <c r="T87" s="12" t="s">
        <v>353</v>
      </c>
      <c r="U87" s="12" t="s">
        <v>700</v>
      </c>
      <c r="V87" s="12" t="s">
        <v>206</v>
      </c>
      <c r="W87" s="13" t="s">
        <v>456</v>
      </c>
      <c r="X87" s="13">
        <v>1</v>
      </c>
      <c r="Y87" s="13">
        <v>1</v>
      </c>
      <c r="Z87" s="13">
        <v>1</v>
      </c>
      <c r="AA87" s="13">
        <v>1</v>
      </c>
      <c r="AB87" s="15" t="s">
        <v>353</v>
      </c>
      <c r="AC87" s="13">
        <v>1</v>
      </c>
      <c r="AD87" s="88">
        <v>1</v>
      </c>
      <c r="AE87" s="222" t="s">
        <v>890</v>
      </c>
      <c r="AF87" s="222" t="s">
        <v>891</v>
      </c>
      <c r="AG87" s="224">
        <f>AD87/AC87</f>
        <v>1</v>
      </c>
      <c r="AH87" s="244">
        <v>1</v>
      </c>
      <c r="AI87" s="244">
        <v>1</v>
      </c>
      <c r="AJ87" s="286" t="s">
        <v>969</v>
      </c>
      <c r="AK87" s="259" t="s">
        <v>1034</v>
      </c>
      <c r="AL87" s="252">
        <f t="shared" si="13"/>
        <v>1</v>
      </c>
      <c r="AM87" s="246"/>
      <c r="AN87" s="246"/>
      <c r="AO87" s="246"/>
      <c r="AP87" s="246"/>
      <c r="AQ87" s="246"/>
    </row>
    <row r="88" spans="1:43" s="17" customFormat="1" ht="60" x14ac:dyDescent="0.2">
      <c r="A88" s="303"/>
      <c r="B88" s="303"/>
      <c r="C88" s="303"/>
      <c r="D88" s="302"/>
      <c r="E88" s="303"/>
      <c r="F88" s="303"/>
      <c r="G88" s="308"/>
      <c r="H88" s="328"/>
      <c r="I88" s="328"/>
      <c r="J88" s="308"/>
      <c r="K88" s="308"/>
      <c r="L88" s="11" t="s">
        <v>244</v>
      </c>
      <c r="M88" s="11" t="s">
        <v>350</v>
      </c>
      <c r="N88" s="11" t="s">
        <v>351</v>
      </c>
      <c r="O88" s="151">
        <f t="shared" si="12"/>
        <v>80</v>
      </c>
      <c r="P88" s="64" t="s">
        <v>354</v>
      </c>
      <c r="Q88" s="12" t="s">
        <v>352</v>
      </c>
      <c r="R88" s="12" t="s">
        <v>244</v>
      </c>
      <c r="S88" s="87">
        <v>1</v>
      </c>
      <c r="T88" s="12" t="s">
        <v>356</v>
      </c>
      <c r="U88" s="12" t="s">
        <v>357</v>
      </c>
      <c r="V88" s="12" t="s">
        <v>206</v>
      </c>
      <c r="W88" s="13" t="s">
        <v>456</v>
      </c>
      <c r="X88" s="13"/>
      <c r="Y88" s="13"/>
      <c r="Z88" s="13">
        <v>0.5</v>
      </c>
      <c r="AA88" s="26">
        <v>0.5</v>
      </c>
      <c r="AB88" s="15" t="s">
        <v>358</v>
      </c>
      <c r="AC88" s="13"/>
      <c r="AD88" s="88"/>
      <c r="AE88" s="222"/>
      <c r="AF88" s="222"/>
      <c r="AG88" s="223"/>
      <c r="AH88" s="244"/>
      <c r="AI88" s="247"/>
      <c r="AJ88" s="247"/>
      <c r="AK88" s="259"/>
      <c r="AL88" s="247"/>
      <c r="AM88" s="246"/>
      <c r="AN88" s="246"/>
      <c r="AO88" s="246"/>
      <c r="AP88" s="246"/>
      <c r="AQ88" s="246"/>
    </row>
    <row r="89" spans="1:43" s="17" customFormat="1" ht="60" x14ac:dyDescent="0.2">
      <c r="A89" s="303"/>
      <c r="B89" s="303"/>
      <c r="C89" s="303"/>
      <c r="D89" s="302"/>
      <c r="E89" s="303"/>
      <c r="F89" s="303"/>
      <c r="G89" s="308"/>
      <c r="H89" s="328"/>
      <c r="I89" s="328"/>
      <c r="J89" s="308"/>
      <c r="K89" s="308"/>
      <c r="L89" s="11" t="s">
        <v>244</v>
      </c>
      <c r="M89" s="11" t="s">
        <v>350</v>
      </c>
      <c r="N89" s="11" t="s">
        <v>351</v>
      </c>
      <c r="O89" s="151">
        <f t="shared" si="12"/>
        <v>81</v>
      </c>
      <c r="P89" s="152" t="s">
        <v>701</v>
      </c>
      <c r="Q89" s="12" t="s">
        <v>352</v>
      </c>
      <c r="R89" s="12" t="s">
        <v>244</v>
      </c>
      <c r="S89" s="87">
        <v>1</v>
      </c>
      <c r="T89" s="12" t="s">
        <v>359</v>
      </c>
      <c r="U89" s="12" t="s">
        <v>360</v>
      </c>
      <c r="V89" s="12" t="s">
        <v>206</v>
      </c>
      <c r="W89" s="13" t="s">
        <v>456</v>
      </c>
      <c r="X89" s="13"/>
      <c r="Y89" s="13"/>
      <c r="Z89" s="13"/>
      <c r="AA89" s="26">
        <v>1</v>
      </c>
      <c r="AB89" s="15" t="s">
        <v>359</v>
      </c>
      <c r="AC89" s="13"/>
      <c r="AD89" s="88"/>
      <c r="AE89" s="222"/>
      <c r="AF89" s="222"/>
      <c r="AG89" s="223"/>
      <c r="AH89" s="244"/>
      <c r="AI89" s="247"/>
      <c r="AJ89" s="247"/>
      <c r="AK89" s="259"/>
      <c r="AL89" s="247"/>
      <c r="AM89" s="246"/>
      <c r="AN89" s="246"/>
      <c r="AO89" s="246"/>
      <c r="AP89" s="246"/>
      <c r="AQ89" s="246"/>
    </row>
    <row r="90" spans="1:43" s="17" customFormat="1" ht="210" x14ac:dyDescent="0.2">
      <c r="A90" s="303"/>
      <c r="B90" s="303"/>
      <c r="C90" s="303"/>
      <c r="D90" s="302"/>
      <c r="E90" s="303"/>
      <c r="F90" s="303"/>
      <c r="G90" s="308"/>
      <c r="H90" s="328"/>
      <c r="I90" s="328"/>
      <c r="J90" s="308"/>
      <c r="K90" s="308"/>
      <c r="L90" s="11" t="s">
        <v>244</v>
      </c>
      <c r="M90" s="11" t="s">
        <v>350</v>
      </c>
      <c r="N90" s="11" t="s">
        <v>351</v>
      </c>
      <c r="O90" s="151">
        <f t="shared" si="12"/>
        <v>82</v>
      </c>
      <c r="P90" s="64" t="s">
        <v>361</v>
      </c>
      <c r="Q90" s="12" t="s">
        <v>702</v>
      </c>
      <c r="R90" s="12" t="s">
        <v>244</v>
      </c>
      <c r="S90" s="87">
        <v>1</v>
      </c>
      <c r="T90" s="12" t="s">
        <v>362</v>
      </c>
      <c r="U90" s="12" t="s">
        <v>363</v>
      </c>
      <c r="V90" s="12" t="s">
        <v>206</v>
      </c>
      <c r="W90" s="13" t="s">
        <v>456</v>
      </c>
      <c r="X90" s="13"/>
      <c r="Y90" s="13"/>
      <c r="Z90" s="13">
        <v>1</v>
      </c>
      <c r="AA90" s="26"/>
      <c r="AB90" s="15" t="s">
        <v>364</v>
      </c>
      <c r="AC90" s="13"/>
      <c r="AD90" s="88"/>
      <c r="AE90" s="222"/>
      <c r="AF90" s="222"/>
      <c r="AG90" s="223"/>
      <c r="AH90" s="244"/>
      <c r="AI90" s="247"/>
      <c r="AJ90" s="247"/>
      <c r="AK90" s="259"/>
      <c r="AL90" s="247"/>
      <c r="AM90" s="246"/>
      <c r="AN90" s="246"/>
      <c r="AO90" s="246"/>
      <c r="AP90" s="246"/>
      <c r="AQ90" s="246"/>
    </row>
    <row r="91" spans="1:43" s="17" customFormat="1" ht="270" x14ac:dyDescent="0.2">
      <c r="A91" s="303"/>
      <c r="B91" s="303"/>
      <c r="C91" s="303"/>
      <c r="D91" s="302"/>
      <c r="E91" s="303"/>
      <c r="F91" s="303"/>
      <c r="G91" s="308"/>
      <c r="H91" s="328"/>
      <c r="I91" s="328"/>
      <c r="J91" s="308"/>
      <c r="K91" s="308"/>
      <c r="L91" s="11" t="s">
        <v>244</v>
      </c>
      <c r="M91" s="11" t="s">
        <v>350</v>
      </c>
      <c r="N91" s="11" t="s">
        <v>351</v>
      </c>
      <c r="O91" s="151">
        <f t="shared" si="12"/>
        <v>83</v>
      </c>
      <c r="P91" s="249" t="s">
        <v>365</v>
      </c>
      <c r="Q91" s="12" t="s">
        <v>366</v>
      </c>
      <c r="R91" s="12" t="s">
        <v>244</v>
      </c>
      <c r="S91" s="87">
        <v>11</v>
      </c>
      <c r="T91" s="151" t="s">
        <v>705</v>
      </c>
      <c r="U91" s="12" t="s">
        <v>703</v>
      </c>
      <c r="V91" s="12" t="s">
        <v>206</v>
      </c>
      <c r="W91" s="13" t="s">
        <v>456</v>
      </c>
      <c r="X91" s="13">
        <v>2</v>
      </c>
      <c r="Y91" s="13">
        <v>3</v>
      </c>
      <c r="Z91" s="13">
        <v>3</v>
      </c>
      <c r="AA91" s="26">
        <v>3</v>
      </c>
      <c r="AB91" s="15" t="s">
        <v>704</v>
      </c>
      <c r="AC91" s="13">
        <v>2</v>
      </c>
      <c r="AD91" s="88">
        <v>0</v>
      </c>
      <c r="AE91" s="222" t="s">
        <v>892</v>
      </c>
      <c r="AF91" s="222" t="s">
        <v>893</v>
      </c>
      <c r="AG91" s="224">
        <f>AD91/AC91</f>
        <v>0</v>
      </c>
      <c r="AH91" s="244">
        <v>3</v>
      </c>
      <c r="AI91" s="244">
        <v>3</v>
      </c>
      <c r="AJ91" s="264" t="s">
        <v>959</v>
      </c>
      <c r="AK91" s="259" t="s">
        <v>1035</v>
      </c>
      <c r="AL91" s="252">
        <f t="shared" ref="AL91:AL94" si="14">AI91/AH91</f>
        <v>1</v>
      </c>
      <c r="AM91" s="246"/>
      <c r="AN91" s="246"/>
      <c r="AO91" s="246"/>
      <c r="AP91" s="246"/>
      <c r="AQ91" s="246"/>
    </row>
    <row r="92" spans="1:43" s="17" customFormat="1" ht="90" x14ac:dyDescent="0.2">
      <c r="A92" s="303"/>
      <c r="B92" s="303"/>
      <c r="C92" s="303"/>
      <c r="D92" s="302"/>
      <c r="E92" s="303"/>
      <c r="F92" s="303"/>
      <c r="G92" s="308"/>
      <c r="H92" s="328"/>
      <c r="I92" s="328"/>
      <c r="J92" s="308"/>
      <c r="K92" s="308"/>
      <c r="L92" s="11" t="s">
        <v>244</v>
      </c>
      <c r="M92" s="11" t="s">
        <v>350</v>
      </c>
      <c r="N92" s="11" t="s">
        <v>351</v>
      </c>
      <c r="O92" s="151">
        <f t="shared" si="12"/>
        <v>84</v>
      </c>
      <c r="P92" s="249" t="s">
        <v>367</v>
      </c>
      <c r="Q92" s="12" t="s">
        <v>366</v>
      </c>
      <c r="R92" s="12" t="s">
        <v>244</v>
      </c>
      <c r="S92" s="87">
        <v>2</v>
      </c>
      <c r="T92" s="151" t="s">
        <v>706</v>
      </c>
      <c r="U92" s="12" t="s">
        <v>707</v>
      </c>
      <c r="V92" s="12" t="s">
        <v>206</v>
      </c>
      <c r="W92" s="13" t="s">
        <v>456</v>
      </c>
      <c r="X92" s="13"/>
      <c r="Y92" s="13">
        <v>1</v>
      </c>
      <c r="Z92" s="13"/>
      <c r="AA92" s="26">
        <v>1</v>
      </c>
      <c r="AB92" s="15" t="s">
        <v>708</v>
      </c>
      <c r="AC92" s="13"/>
      <c r="AD92" s="88"/>
      <c r="AE92" s="222"/>
      <c r="AF92" s="222"/>
      <c r="AG92" s="223"/>
      <c r="AH92" s="244">
        <v>1</v>
      </c>
      <c r="AI92" s="88">
        <v>0</v>
      </c>
      <c r="AJ92" s="264" t="s">
        <v>960</v>
      </c>
      <c r="AK92" s="259" t="s">
        <v>938</v>
      </c>
      <c r="AL92" s="252">
        <f t="shared" si="14"/>
        <v>0</v>
      </c>
      <c r="AM92" s="246"/>
      <c r="AN92" s="246"/>
      <c r="AO92" s="246"/>
      <c r="AP92" s="246"/>
      <c r="AQ92" s="246"/>
    </row>
    <row r="93" spans="1:43" s="17" customFormat="1" ht="90" x14ac:dyDescent="0.2">
      <c r="A93" s="303"/>
      <c r="B93" s="303"/>
      <c r="C93" s="303"/>
      <c r="D93" s="302"/>
      <c r="E93" s="303"/>
      <c r="F93" s="303"/>
      <c r="G93" s="308"/>
      <c r="H93" s="328"/>
      <c r="I93" s="328"/>
      <c r="J93" s="308"/>
      <c r="K93" s="308"/>
      <c r="L93" s="11" t="s">
        <v>244</v>
      </c>
      <c r="M93" s="11" t="s">
        <v>350</v>
      </c>
      <c r="N93" s="11" t="s">
        <v>351</v>
      </c>
      <c r="O93" s="151">
        <f t="shared" si="12"/>
        <v>85</v>
      </c>
      <c r="P93" s="249" t="s">
        <v>368</v>
      </c>
      <c r="Q93" s="12" t="s">
        <v>352</v>
      </c>
      <c r="R93" s="12" t="s">
        <v>244</v>
      </c>
      <c r="S93" s="87">
        <v>1</v>
      </c>
      <c r="T93" s="12" t="s">
        <v>369</v>
      </c>
      <c r="U93" s="12" t="s">
        <v>370</v>
      </c>
      <c r="V93" s="12" t="s">
        <v>206</v>
      </c>
      <c r="W93" s="13" t="s">
        <v>456</v>
      </c>
      <c r="X93" s="13"/>
      <c r="Y93" s="13">
        <v>1</v>
      </c>
      <c r="Z93" s="13"/>
      <c r="AA93" s="26"/>
      <c r="AB93" s="15" t="s">
        <v>371</v>
      </c>
      <c r="AC93" s="13"/>
      <c r="AD93" s="88"/>
      <c r="AE93" s="222"/>
      <c r="AF93" s="222"/>
      <c r="AG93" s="223"/>
      <c r="AH93" s="244">
        <v>1</v>
      </c>
      <c r="AI93" s="244">
        <v>1</v>
      </c>
      <c r="AJ93" s="286" t="s">
        <v>961</v>
      </c>
      <c r="AK93" s="259" t="s">
        <v>1036</v>
      </c>
      <c r="AL93" s="252">
        <f t="shared" si="14"/>
        <v>1</v>
      </c>
      <c r="AM93" s="246"/>
      <c r="AN93" s="246"/>
      <c r="AO93" s="246"/>
      <c r="AP93" s="246"/>
      <c r="AQ93" s="246"/>
    </row>
    <row r="94" spans="1:43" s="17" customFormat="1" ht="90" x14ac:dyDescent="0.2">
      <c r="A94" s="303"/>
      <c r="B94" s="303"/>
      <c r="C94" s="303"/>
      <c r="D94" s="302"/>
      <c r="E94" s="303"/>
      <c r="F94" s="303"/>
      <c r="G94" s="308"/>
      <c r="H94" s="328"/>
      <c r="I94" s="328"/>
      <c r="J94" s="308"/>
      <c r="K94" s="308"/>
      <c r="L94" s="11" t="s">
        <v>244</v>
      </c>
      <c r="M94" s="11" t="s">
        <v>350</v>
      </c>
      <c r="N94" s="11" t="s">
        <v>351</v>
      </c>
      <c r="O94" s="151">
        <f t="shared" si="12"/>
        <v>86</v>
      </c>
      <c r="P94" s="249" t="s">
        <v>372</v>
      </c>
      <c r="Q94" s="12" t="s">
        <v>352</v>
      </c>
      <c r="R94" s="12" t="s">
        <v>244</v>
      </c>
      <c r="S94" s="87">
        <v>1</v>
      </c>
      <c r="T94" s="12" t="s">
        <v>373</v>
      </c>
      <c r="U94" s="12" t="s">
        <v>374</v>
      </c>
      <c r="V94" s="12" t="s">
        <v>206</v>
      </c>
      <c r="W94" s="13" t="s">
        <v>456</v>
      </c>
      <c r="X94" s="13"/>
      <c r="Y94" s="13">
        <v>1</v>
      </c>
      <c r="Z94" s="13"/>
      <c r="AA94" s="26"/>
      <c r="AB94" s="15" t="s">
        <v>375</v>
      </c>
      <c r="AC94" s="13"/>
      <c r="AD94" s="88"/>
      <c r="AE94" s="222"/>
      <c r="AF94" s="222"/>
      <c r="AG94" s="223"/>
      <c r="AH94" s="244">
        <v>1</v>
      </c>
      <c r="AI94" s="244">
        <v>1</v>
      </c>
      <c r="AJ94" s="222" t="s">
        <v>962</v>
      </c>
      <c r="AK94" s="259" t="s">
        <v>1037</v>
      </c>
      <c r="AL94" s="252">
        <f t="shared" si="14"/>
        <v>1</v>
      </c>
      <c r="AM94" s="246"/>
      <c r="AN94" s="246"/>
      <c r="AO94" s="246"/>
      <c r="AP94" s="246"/>
      <c r="AQ94" s="246"/>
    </row>
    <row r="95" spans="1:43" s="17" customFormat="1" ht="75" x14ac:dyDescent="0.2">
      <c r="A95" s="303"/>
      <c r="B95" s="303"/>
      <c r="C95" s="303"/>
      <c r="D95" s="302"/>
      <c r="E95" s="303"/>
      <c r="F95" s="303"/>
      <c r="G95" s="308"/>
      <c r="H95" s="328"/>
      <c r="I95" s="328"/>
      <c r="J95" s="308"/>
      <c r="K95" s="308"/>
      <c r="L95" s="11" t="s">
        <v>244</v>
      </c>
      <c r="M95" s="11" t="s">
        <v>350</v>
      </c>
      <c r="N95" s="11" t="s">
        <v>351</v>
      </c>
      <c r="O95" s="151">
        <f t="shared" si="12"/>
        <v>87</v>
      </c>
      <c r="P95" s="152" t="s">
        <v>709</v>
      </c>
      <c r="Q95" s="12" t="s">
        <v>710</v>
      </c>
      <c r="R95" s="12" t="s">
        <v>244</v>
      </c>
      <c r="S95" s="87">
        <v>3</v>
      </c>
      <c r="T95" s="12" t="s">
        <v>711</v>
      </c>
      <c r="U95" s="12" t="s">
        <v>377</v>
      </c>
      <c r="V95" s="12" t="s">
        <v>206</v>
      </c>
      <c r="W95" s="13" t="s">
        <v>456</v>
      </c>
      <c r="X95" s="13"/>
      <c r="Y95" s="13"/>
      <c r="Z95" s="13"/>
      <c r="AA95" s="26">
        <v>3</v>
      </c>
      <c r="AB95" s="15" t="s">
        <v>712</v>
      </c>
      <c r="AC95" s="13"/>
      <c r="AD95" s="88"/>
      <c r="AE95" s="222"/>
      <c r="AF95" s="222"/>
      <c r="AG95" s="223"/>
      <c r="AH95" s="244"/>
      <c r="AI95" s="247"/>
      <c r="AJ95" s="222"/>
      <c r="AK95" s="259"/>
      <c r="AL95" s="247"/>
      <c r="AM95" s="246"/>
      <c r="AN95" s="246"/>
      <c r="AO95" s="246"/>
      <c r="AP95" s="246"/>
      <c r="AQ95" s="246"/>
    </row>
    <row r="96" spans="1:43" s="17" customFormat="1" ht="60" x14ac:dyDescent="0.2">
      <c r="A96" s="303"/>
      <c r="B96" s="303"/>
      <c r="C96" s="303"/>
      <c r="D96" s="302"/>
      <c r="E96" s="303"/>
      <c r="F96" s="303"/>
      <c r="G96" s="308"/>
      <c r="H96" s="328"/>
      <c r="I96" s="328"/>
      <c r="J96" s="308"/>
      <c r="K96" s="308"/>
      <c r="L96" s="11" t="s">
        <v>244</v>
      </c>
      <c r="M96" s="11" t="s">
        <v>350</v>
      </c>
      <c r="N96" s="11" t="s">
        <v>351</v>
      </c>
      <c r="O96" s="151">
        <f t="shared" si="12"/>
        <v>88</v>
      </c>
      <c r="P96" s="64" t="s">
        <v>378</v>
      </c>
      <c r="Q96" s="12" t="s">
        <v>352</v>
      </c>
      <c r="R96" s="12" t="s">
        <v>244</v>
      </c>
      <c r="S96" s="87">
        <v>1</v>
      </c>
      <c r="T96" s="12" t="s">
        <v>379</v>
      </c>
      <c r="U96" s="12" t="s">
        <v>380</v>
      </c>
      <c r="V96" s="12" t="s">
        <v>206</v>
      </c>
      <c r="W96" s="13" t="s">
        <v>456</v>
      </c>
      <c r="X96" s="13"/>
      <c r="Y96" s="13"/>
      <c r="Z96" s="13"/>
      <c r="AA96" s="26">
        <v>1</v>
      </c>
      <c r="AB96" s="15" t="s">
        <v>381</v>
      </c>
      <c r="AC96" s="13"/>
      <c r="AD96" s="88"/>
      <c r="AE96" s="222"/>
      <c r="AF96" s="222"/>
      <c r="AG96" s="223"/>
      <c r="AH96" s="244"/>
      <c r="AI96" s="247"/>
      <c r="AJ96" s="222"/>
      <c r="AK96" s="259"/>
      <c r="AL96" s="247"/>
      <c r="AM96" s="246"/>
      <c r="AN96" s="246"/>
      <c r="AO96" s="246"/>
      <c r="AP96" s="246"/>
      <c r="AQ96" s="246"/>
    </row>
    <row r="97" spans="1:43" s="17" customFormat="1" ht="60" x14ac:dyDescent="0.2">
      <c r="A97" s="303"/>
      <c r="B97" s="303"/>
      <c r="C97" s="303"/>
      <c r="D97" s="302"/>
      <c r="E97" s="303"/>
      <c r="F97" s="303"/>
      <c r="G97" s="308"/>
      <c r="H97" s="328"/>
      <c r="I97" s="328"/>
      <c r="J97" s="308"/>
      <c r="K97" s="308"/>
      <c r="L97" s="11" t="s">
        <v>244</v>
      </c>
      <c r="M97" s="11" t="s">
        <v>350</v>
      </c>
      <c r="N97" s="11" t="s">
        <v>351</v>
      </c>
      <c r="O97" s="151">
        <f t="shared" si="12"/>
        <v>89</v>
      </c>
      <c r="P97" s="249" t="s">
        <v>382</v>
      </c>
      <c r="Q97" s="12" t="s">
        <v>383</v>
      </c>
      <c r="R97" s="12" t="s">
        <v>244</v>
      </c>
      <c r="S97" s="87">
        <v>1</v>
      </c>
      <c r="T97" s="12" t="s">
        <v>384</v>
      </c>
      <c r="U97" s="12" t="s">
        <v>385</v>
      </c>
      <c r="V97" s="12" t="s">
        <v>206</v>
      </c>
      <c r="W97" s="13" t="s">
        <v>456</v>
      </c>
      <c r="X97" s="13">
        <v>0.2</v>
      </c>
      <c r="Y97" s="13">
        <v>0.3</v>
      </c>
      <c r="Z97" s="13">
        <v>0.25</v>
      </c>
      <c r="AA97" s="26">
        <v>0.25</v>
      </c>
      <c r="AB97" s="15" t="s">
        <v>386</v>
      </c>
      <c r="AC97" s="13">
        <v>0.2</v>
      </c>
      <c r="AD97" s="13">
        <v>0.2</v>
      </c>
      <c r="AE97" s="222" t="s">
        <v>894</v>
      </c>
      <c r="AF97" s="222" t="s">
        <v>895</v>
      </c>
      <c r="AG97" s="224">
        <f>AD97/AC97</f>
        <v>1</v>
      </c>
      <c r="AH97" s="244">
        <v>0.3</v>
      </c>
      <c r="AI97" s="244">
        <v>0.3</v>
      </c>
      <c r="AJ97" s="255" t="s">
        <v>951</v>
      </c>
      <c r="AK97" s="259" t="s">
        <v>952</v>
      </c>
      <c r="AL97" s="252">
        <f t="shared" ref="AL97:AL99" si="15">AI97/AH97</f>
        <v>1</v>
      </c>
      <c r="AM97" s="246"/>
      <c r="AN97" s="246"/>
      <c r="AO97" s="246"/>
      <c r="AP97" s="246"/>
      <c r="AQ97" s="246"/>
    </row>
    <row r="98" spans="1:43" s="17" customFormat="1" ht="45" x14ac:dyDescent="0.2">
      <c r="A98" s="303"/>
      <c r="B98" s="303"/>
      <c r="C98" s="303"/>
      <c r="D98" s="302"/>
      <c r="E98" s="303"/>
      <c r="F98" s="303"/>
      <c r="G98" s="308"/>
      <c r="H98" s="328"/>
      <c r="I98" s="328"/>
      <c r="J98" s="308"/>
      <c r="K98" s="308"/>
      <c r="L98" s="11" t="s">
        <v>244</v>
      </c>
      <c r="M98" s="11" t="s">
        <v>350</v>
      </c>
      <c r="N98" s="11" t="s">
        <v>351</v>
      </c>
      <c r="O98" s="151">
        <f t="shared" si="12"/>
        <v>90</v>
      </c>
      <c r="P98" s="64" t="s">
        <v>387</v>
      </c>
      <c r="Q98" s="12" t="s">
        <v>388</v>
      </c>
      <c r="R98" s="12" t="s">
        <v>244</v>
      </c>
      <c r="S98" s="87">
        <v>1</v>
      </c>
      <c r="T98" s="12" t="s">
        <v>389</v>
      </c>
      <c r="U98" s="12" t="s">
        <v>390</v>
      </c>
      <c r="V98" s="12" t="s">
        <v>206</v>
      </c>
      <c r="W98" s="13" t="s">
        <v>456</v>
      </c>
      <c r="X98" s="13"/>
      <c r="Z98" s="13">
        <v>1</v>
      </c>
      <c r="AA98" s="26"/>
      <c r="AB98" s="15" t="s">
        <v>391</v>
      </c>
      <c r="AC98" s="13"/>
      <c r="AD98" s="88"/>
      <c r="AE98" s="222"/>
      <c r="AF98" s="222"/>
      <c r="AG98" s="223"/>
      <c r="AH98" s="247"/>
      <c r="AI98" s="247"/>
      <c r="AJ98" s="255"/>
      <c r="AK98" s="259"/>
      <c r="AL98" s="247"/>
      <c r="AM98" s="246"/>
      <c r="AN98" s="246"/>
      <c r="AO98" s="246"/>
      <c r="AP98" s="246"/>
      <c r="AQ98" s="246"/>
    </row>
    <row r="99" spans="1:43" s="17" customFormat="1" ht="60" x14ac:dyDescent="0.2">
      <c r="A99" s="303"/>
      <c r="B99" s="303"/>
      <c r="C99" s="303"/>
      <c r="D99" s="302"/>
      <c r="E99" s="303"/>
      <c r="F99" s="303"/>
      <c r="G99" s="308"/>
      <c r="H99" s="328"/>
      <c r="I99" s="328"/>
      <c r="J99" s="308"/>
      <c r="K99" s="308"/>
      <c r="L99" s="11" t="s">
        <v>244</v>
      </c>
      <c r="M99" s="11" t="s">
        <v>350</v>
      </c>
      <c r="N99" s="11" t="s">
        <v>351</v>
      </c>
      <c r="O99" s="151">
        <f t="shared" si="12"/>
        <v>91</v>
      </c>
      <c r="P99" s="197" t="s">
        <v>392</v>
      </c>
      <c r="Q99" s="201" t="s">
        <v>393</v>
      </c>
      <c r="R99" s="136" t="s">
        <v>244</v>
      </c>
      <c r="S99" s="12" t="s">
        <v>811</v>
      </c>
      <c r="T99" s="151" t="s">
        <v>808</v>
      </c>
      <c r="U99" s="151" t="s">
        <v>809</v>
      </c>
      <c r="V99" s="12" t="s">
        <v>206</v>
      </c>
      <c r="W99" s="13" t="s">
        <v>456</v>
      </c>
      <c r="X99" s="13">
        <v>2</v>
      </c>
      <c r="Y99" s="13">
        <v>3</v>
      </c>
      <c r="Z99" s="13">
        <v>3</v>
      </c>
      <c r="AA99" s="26">
        <v>3</v>
      </c>
      <c r="AB99" s="133" t="s">
        <v>810</v>
      </c>
      <c r="AC99" s="13">
        <v>2</v>
      </c>
      <c r="AD99" s="88">
        <v>0</v>
      </c>
      <c r="AE99" s="222" t="s">
        <v>896</v>
      </c>
      <c r="AF99" s="222"/>
      <c r="AG99" s="224">
        <f>AD99/AC99</f>
        <v>0</v>
      </c>
      <c r="AH99" s="244">
        <v>3</v>
      </c>
      <c r="AI99" s="244">
        <v>0</v>
      </c>
      <c r="AJ99" s="287" t="s">
        <v>1002</v>
      </c>
      <c r="AK99" s="287" t="s">
        <v>938</v>
      </c>
      <c r="AL99" s="252">
        <f t="shared" si="15"/>
        <v>0</v>
      </c>
      <c r="AM99" s="246"/>
      <c r="AN99" s="246"/>
      <c r="AO99" s="246"/>
      <c r="AP99" s="246"/>
      <c r="AQ99" s="246"/>
    </row>
    <row r="100" spans="1:43" s="17" customFormat="1" ht="60" x14ac:dyDescent="0.2">
      <c r="A100" s="303"/>
      <c r="B100" s="303"/>
      <c r="C100" s="303"/>
      <c r="D100" s="302"/>
      <c r="E100" s="303"/>
      <c r="F100" s="303"/>
      <c r="G100" s="308"/>
      <c r="H100" s="328"/>
      <c r="I100" s="328"/>
      <c r="J100" s="308"/>
      <c r="K100" s="308"/>
      <c r="L100" s="11" t="s">
        <v>244</v>
      </c>
      <c r="M100" s="11" t="s">
        <v>350</v>
      </c>
      <c r="N100" s="11" t="s">
        <v>605</v>
      </c>
      <c r="O100" s="151">
        <f t="shared" si="12"/>
        <v>92</v>
      </c>
      <c r="P100" s="64" t="s">
        <v>242</v>
      </c>
      <c r="Q100" s="12" t="s">
        <v>243</v>
      </c>
      <c r="R100" s="12" t="s">
        <v>244</v>
      </c>
      <c r="S100" s="13">
        <v>1</v>
      </c>
      <c r="T100" s="11" t="s">
        <v>394</v>
      </c>
      <c r="U100" s="11" t="s">
        <v>395</v>
      </c>
      <c r="V100" s="12" t="s">
        <v>206</v>
      </c>
      <c r="W100" s="13" t="s">
        <v>456</v>
      </c>
      <c r="X100" s="13">
        <v>1</v>
      </c>
      <c r="Y100" s="13"/>
      <c r="Z100" s="13"/>
      <c r="AA100" s="26"/>
      <c r="AB100" s="15" t="s">
        <v>396</v>
      </c>
      <c r="AC100" s="13">
        <v>1</v>
      </c>
      <c r="AD100" s="88">
        <v>1</v>
      </c>
      <c r="AE100" s="222" t="s">
        <v>897</v>
      </c>
      <c r="AF100" s="222" t="s">
        <v>898</v>
      </c>
      <c r="AG100" s="224">
        <f>AD100/AC100</f>
        <v>1</v>
      </c>
      <c r="AH100" s="244"/>
      <c r="AI100" s="247"/>
      <c r="AJ100" s="254"/>
      <c r="AK100" s="259"/>
      <c r="AL100" s="247"/>
      <c r="AM100" s="246"/>
      <c r="AN100" s="246"/>
      <c r="AO100" s="246"/>
      <c r="AP100" s="246"/>
      <c r="AQ100" s="246"/>
    </row>
    <row r="101" spans="1:43" s="17" customFormat="1" ht="90" x14ac:dyDescent="0.2">
      <c r="A101" s="303"/>
      <c r="B101" s="303"/>
      <c r="C101" s="303"/>
      <c r="D101" s="302"/>
      <c r="E101" s="303"/>
      <c r="F101" s="303"/>
      <c r="G101" s="308"/>
      <c r="H101" s="328"/>
      <c r="I101" s="328"/>
      <c r="J101" s="308"/>
      <c r="K101" s="308"/>
      <c r="L101" s="11" t="s">
        <v>244</v>
      </c>
      <c r="M101" s="11" t="s">
        <v>350</v>
      </c>
      <c r="N101" s="11" t="s">
        <v>605</v>
      </c>
      <c r="O101" s="151">
        <f t="shared" si="12"/>
        <v>93</v>
      </c>
      <c r="P101" s="64" t="s">
        <v>397</v>
      </c>
      <c r="Q101" s="12" t="s">
        <v>398</v>
      </c>
      <c r="R101" s="12" t="s">
        <v>244</v>
      </c>
      <c r="S101" s="14">
        <v>1</v>
      </c>
      <c r="T101" s="11" t="s">
        <v>399</v>
      </c>
      <c r="U101" s="11" t="s">
        <v>400</v>
      </c>
      <c r="V101" s="13" t="s">
        <v>401</v>
      </c>
      <c r="W101" s="13" t="s">
        <v>456</v>
      </c>
      <c r="X101" s="14"/>
      <c r="Y101" s="14"/>
      <c r="Z101" s="14"/>
      <c r="AA101" s="30">
        <v>1</v>
      </c>
      <c r="AB101" s="15" t="s">
        <v>402</v>
      </c>
      <c r="AC101" s="14"/>
      <c r="AD101" s="88"/>
      <c r="AE101" s="222"/>
      <c r="AF101" s="222"/>
      <c r="AG101" s="223"/>
      <c r="AH101" s="245"/>
      <c r="AI101" s="247"/>
      <c r="AJ101" s="254"/>
      <c r="AK101" s="259"/>
      <c r="AL101" s="247"/>
      <c r="AM101" s="246"/>
      <c r="AN101" s="246"/>
      <c r="AO101" s="246"/>
      <c r="AP101" s="246"/>
      <c r="AQ101" s="246"/>
    </row>
    <row r="102" spans="1:43" s="17" customFormat="1" ht="60" x14ac:dyDescent="0.2">
      <c r="A102" s="303"/>
      <c r="B102" s="303"/>
      <c r="C102" s="303"/>
      <c r="D102" s="302"/>
      <c r="E102" s="303"/>
      <c r="F102" s="303"/>
      <c r="G102" s="308"/>
      <c r="H102" s="328"/>
      <c r="I102" s="328"/>
      <c r="J102" s="308"/>
      <c r="K102" s="308"/>
      <c r="L102" s="11" t="s">
        <v>244</v>
      </c>
      <c r="M102" s="11" t="s">
        <v>350</v>
      </c>
      <c r="N102" s="11" t="s">
        <v>404</v>
      </c>
      <c r="O102" s="151">
        <f t="shared" si="12"/>
        <v>94</v>
      </c>
      <c r="P102" s="64" t="s">
        <v>403</v>
      </c>
      <c r="Q102" s="12" t="s">
        <v>398</v>
      </c>
      <c r="R102" s="12" t="s">
        <v>244</v>
      </c>
      <c r="S102" s="13">
        <v>1</v>
      </c>
      <c r="T102" s="11" t="s">
        <v>404</v>
      </c>
      <c r="U102" s="11" t="s">
        <v>395</v>
      </c>
      <c r="V102" s="12" t="s">
        <v>206</v>
      </c>
      <c r="W102" s="13" t="s">
        <v>456</v>
      </c>
      <c r="X102" s="13">
        <v>1</v>
      </c>
      <c r="Y102" s="13"/>
      <c r="Z102" s="13"/>
      <c r="AA102" s="26"/>
      <c r="AB102" s="15" t="s">
        <v>405</v>
      </c>
      <c r="AC102" s="13">
        <v>1</v>
      </c>
      <c r="AD102" s="88">
        <v>1</v>
      </c>
      <c r="AE102" s="222" t="s">
        <v>899</v>
      </c>
      <c r="AF102" s="222" t="s">
        <v>900</v>
      </c>
      <c r="AG102" s="224">
        <f t="shared" ref="AG102:AG107" si="16">AD102/AC102</f>
        <v>1</v>
      </c>
      <c r="AH102" s="244"/>
      <c r="AI102" s="247"/>
      <c r="AJ102" s="247"/>
      <c r="AK102" s="259"/>
      <c r="AL102" s="247"/>
      <c r="AM102" s="246"/>
      <c r="AN102" s="246"/>
      <c r="AO102" s="246"/>
      <c r="AP102" s="246"/>
      <c r="AQ102" s="246"/>
    </row>
    <row r="103" spans="1:43" s="17" customFormat="1" ht="135" x14ac:dyDescent="0.2">
      <c r="A103" s="303"/>
      <c r="B103" s="303"/>
      <c r="C103" s="303"/>
      <c r="D103" s="302"/>
      <c r="E103" s="303"/>
      <c r="F103" s="303"/>
      <c r="G103" s="308"/>
      <c r="H103" s="328"/>
      <c r="I103" s="328"/>
      <c r="J103" s="308"/>
      <c r="K103" s="308"/>
      <c r="L103" s="11" t="s">
        <v>244</v>
      </c>
      <c r="M103" s="11" t="s">
        <v>350</v>
      </c>
      <c r="N103" s="11" t="s">
        <v>404</v>
      </c>
      <c r="O103" s="151">
        <f t="shared" si="12"/>
        <v>95</v>
      </c>
      <c r="P103" s="249" t="s">
        <v>406</v>
      </c>
      <c r="Q103" s="12" t="s">
        <v>398</v>
      </c>
      <c r="R103" s="12" t="s">
        <v>244</v>
      </c>
      <c r="S103" s="14">
        <v>1</v>
      </c>
      <c r="T103" s="11" t="s">
        <v>407</v>
      </c>
      <c r="U103" s="11" t="s">
        <v>713</v>
      </c>
      <c r="V103" s="13" t="s">
        <v>401</v>
      </c>
      <c r="W103" s="13" t="s">
        <v>456</v>
      </c>
      <c r="X103" s="14">
        <v>0.25</v>
      </c>
      <c r="Y103" s="14">
        <v>0.25</v>
      </c>
      <c r="Z103" s="14">
        <v>0.25</v>
      </c>
      <c r="AA103" s="30">
        <v>0.25</v>
      </c>
      <c r="AB103" s="15" t="s">
        <v>408</v>
      </c>
      <c r="AC103" s="14">
        <v>0.25</v>
      </c>
      <c r="AD103" s="232">
        <v>0.25</v>
      </c>
      <c r="AE103" s="222" t="s">
        <v>901</v>
      </c>
      <c r="AF103" s="222" t="s">
        <v>902</v>
      </c>
      <c r="AG103" s="224">
        <f t="shared" si="16"/>
        <v>1</v>
      </c>
      <c r="AH103" s="245">
        <v>0.25</v>
      </c>
      <c r="AI103" s="245">
        <v>0.25</v>
      </c>
      <c r="AJ103" s="286" t="s">
        <v>963</v>
      </c>
      <c r="AK103" s="259" t="s">
        <v>1038</v>
      </c>
      <c r="AL103" s="252">
        <f t="shared" ref="AL103" si="17">AI103/AH103</f>
        <v>1</v>
      </c>
      <c r="AM103" s="246"/>
      <c r="AN103" s="246"/>
      <c r="AO103" s="246"/>
      <c r="AP103" s="246"/>
      <c r="AQ103" s="246"/>
    </row>
    <row r="104" spans="1:43" s="17" customFormat="1" ht="45" x14ac:dyDescent="0.2">
      <c r="A104" s="303"/>
      <c r="B104" s="303"/>
      <c r="C104" s="303"/>
      <c r="D104" s="302"/>
      <c r="E104" s="303"/>
      <c r="F104" s="303"/>
      <c r="G104" s="308"/>
      <c r="H104" s="328"/>
      <c r="I104" s="328"/>
      <c r="J104" s="308"/>
      <c r="K104" s="308"/>
      <c r="L104" s="11" t="s">
        <v>244</v>
      </c>
      <c r="M104" s="11" t="s">
        <v>413</v>
      </c>
      <c r="N104" s="11" t="s">
        <v>607</v>
      </c>
      <c r="O104" s="151">
        <f t="shared" si="12"/>
        <v>96</v>
      </c>
      <c r="P104" s="152" t="s">
        <v>409</v>
      </c>
      <c r="Q104" s="202" t="s">
        <v>410</v>
      </c>
      <c r="R104" s="12" t="s">
        <v>244</v>
      </c>
      <c r="S104" s="24">
        <v>1</v>
      </c>
      <c r="T104" s="83" t="s">
        <v>411</v>
      </c>
      <c r="U104" s="83" t="s">
        <v>395</v>
      </c>
      <c r="V104" s="12" t="s">
        <v>206</v>
      </c>
      <c r="W104" s="13" t="s">
        <v>456</v>
      </c>
      <c r="X104" s="38">
        <v>1</v>
      </c>
      <c r="Y104" s="84"/>
      <c r="Z104" s="84"/>
      <c r="AA104" s="85"/>
      <c r="AB104" s="15" t="s">
        <v>412</v>
      </c>
      <c r="AC104" s="218">
        <v>1</v>
      </c>
      <c r="AD104" s="218">
        <v>1</v>
      </c>
      <c r="AE104" s="222" t="s">
        <v>903</v>
      </c>
      <c r="AF104" s="222" t="s">
        <v>904</v>
      </c>
      <c r="AG104" s="224">
        <f t="shared" si="16"/>
        <v>1</v>
      </c>
      <c r="AH104" s="84"/>
      <c r="AI104" s="247"/>
      <c r="AJ104" s="247"/>
      <c r="AK104" s="259"/>
      <c r="AL104" s="247"/>
      <c r="AM104" s="246"/>
      <c r="AN104" s="246"/>
      <c r="AO104" s="246"/>
      <c r="AP104" s="246"/>
      <c r="AQ104" s="246"/>
    </row>
    <row r="105" spans="1:43" s="17" customFormat="1" ht="315" x14ac:dyDescent="0.2">
      <c r="A105" s="303"/>
      <c r="B105" s="303"/>
      <c r="C105" s="303"/>
      <c r="D105" s="302"/>
      <c r="E105" s="303"/>
      <c r="F105" s="303"/>
      <c r="G105" s="308"/>
      <c r="H105" s="328"/>
      <c r="I105" s="328"/>
      <c r="J105" s="308"/>
      <c r="K105" s="308"/>
      <c r="L105" s="11" t="s">
        <v>244</v>
      </c>
      <c r="M105" s="11" t="s">
        <v>413</v>
      </c>
      <c r="N105" s="11" t="s">
        <v>607</v>
      </c>
      <c r="O105" s="151">
        <f t="shared" si="12"/>
        <v>97</v>
      </c>
      <c r="P105" s="249" t="s">
        <v>714</v>
      </c>
      <c r="Q105" s="202" t="s">
        <v>410</v>
      </c>
      <c r="R105" s="12" t="s">
        <v>244</v>
      </c>
      <c r="S105" s="14">
        <v>1</v>
      </c>
      <c r="T105" s="151" t="s">
        <v>715</v>
      </c>
      <c r="U105" s="151" t="s">
        <v>713</v>
      </c>
      <c r="V105" s="13" t="s">
        <v>401</v>
      </c>
      <c r="W105" s="13" t="s">
        <v>456</v>
      </c>
      <c r="X105" s="14">
        <v>0.25</v>
      </c>
      <c r="Y105" s="14">
        <v>0.25</v>
      </c>
      <c r="Z105" s="14">
        <v>0.25</v>
      </c>
      <c r="AA105" s="30">
        <v>0.25</v>
      </c>
      <c r="AB105" s="15" t="s">
        <v>716</v>
      </c>
      <c r="AC105" s="14">
        <v>0.25</v>
      </c>
      <c r="AD105" s="14">
        <v>0.25</v>
      </c>
      <c r="AE105" s="222" t="s">
        <v>905</v>
      </c>
      <c r="AF105" s="222" t="s">
        <v>906</v>
      </c>
      <c r="AG105" s="224">
        <f t="shared" si="16"/>
        <v>1</v>
      </c>
      <c r="AH105" s="245">
        <v>0.25</v>
      </c>
      <c r="AI105" s="232">
        <v>0.25</v>
      </c>
      <c r="AJ105" s="264" t="s">
        <v>1045</v>
      </c>
      <c r="AK105" s="264" t="s">
        <v>1044</v>
      </c>
      <c r="AL105" s="252">
        <f t="shared" ref="AL105:AL107" si="18">AI105/AH105</f>
        <v>1</v>
      </c>
      <c r="AM105" s="246"/>
      <c r="AN105" s="246"/>
      <c r="AO105" s="246"/>
      <c r="AP105" s="246"/>
      <c r="AQ105" s="246"/>
    </row>
    <row r="106" spans="1:43" s="17" customFormat="1" ht="90" x14ac:dyDescent="0.2">
      <c r="A106" s="303"/>
      <c r="B106" s="303"/>
      <c r="C106" s="303"/>
      <c r="D106" s="302"/>
      <c r="E106" s="303"/>
      <c r="F106" s="303"/>
      <c r="G106" s="308"/>
      <c r="H106" s="328"/>
      <c r="I106" s="328"/>
      <c r="J106" s="308"/>
      <c r="K106" s="308"/>
      <c r="L106" s="11" t="s">
        <v>244</v>
      </c>
      <c r="M106" s="11" t="s">
        <v>350</v>
      </c>
      <c r="N106" s="11" t="s">
        <v>606</v>
      </c>
      <c r="O106" s="151">
        <f t="shared" si="12"/>
        <v>98</v>
      </c>
      <c r="P106" s="64" t="s">
        <v>414</v>
      </c>
      <c r="Q106" s="151" t="s">
        <v>415</v>
      </c>
      <c r="R106" s="11" t="s">
        <v>416</v>
      </c>
      <c r="S106" s="13">
        <v>1</v>
      </c>
      <c r="T106" s="11" t="s">
        <v>417</v>
      </c>
      <c r="U106" s="11" t="s">
        <v>418</v>
      </c>
      <c r="V106" s="12" t="s">
        <v>206</v>
      </c>
      <c r="W106" s="13" t="s">
        <v>456</v>
      </c>
      <c r="X106" s="13">
        <v>1</v>
      </c>
      <c r="Y106" s="13"/>
      <c r="Z106" s="13"/>
      <c r="AA106" s="26"/>
      <c r="AB106" s="15" t="s">
        <v>727</v>
      </c>
      <c r="AC106" s="13">
        <v>1</v>
      </c>
      <c r="AD106" s="13">
        <v>1</v>
      </c>
      <c r="AE106" s="222" t="s">
        <v>907</v>
      </c>
      <c r="AF106" s="222" t="s">
        <v>908</v>
      </c>
      <c r="AG106" s="224">
        <f t="shared" si="16"/>
        <v>1</v>
      </c>
      <c r="AH106" s="244"/>
      <c r="AI106" s="247"/>
      <c r="AJ106" s="247"/>
      <c r="AK106" s="259"/>
      <c r="AL106" s="247"/>
      <c r="AM106" s="246"/>
      <c r="AN106" s="246"/>
      <c r="AO106" s="246"/>
      <c r="AP106" s="246"/>
      <c r="AQ106" s="246"/>
    </row>
    <row r="107" spans="1:43" s="17" customFormat="1" ht="90" x14ac:dyDescent="0.2">
      <c r="A107" s="303"/>
      <c r="B107" s="303"/>
      <c r="C107" s="303"/>
      <c r="D107" s="302"/>
      <c r="E107" s="303"/>
      <c r="F107" s="303"/>
      <c r="G107" s="308"/>
      <c r="H107" s="328"/>
      <c r="I107" s="328"/>
      <c r="J107" s="308"/>
      <c r="K107" s="308"/>
      <c r="L107" s="11" t="s">
        <v>244</v>
      </c>
      <c r="M107" s="11" t="s">
        <v>350</v>
      </c>
      <c r="N107" s="11" t="s">
        <v>606</v>
      </c>
      <c r="O107" s="151">
        <f t="shared" si="12"/>
        <v>99</v>
      </c>
      <c r="P107" s="249" t="s">
        <v>419</v>
      </c>
      <c r="Q107" s="151" t="s">
        <v>415</v>
      </c>
      <c r="R107" s="11" t="s">
        <v>416</v>
      </c>
      <c r="S107" s="40">
        <v>1</v>
      </c>
      <c r="T107" s="11" t="s">
        <v>718</v>
      </c>
      <c r="U107" s="42" t="s">
        <v>717</v>
      </c>
      <c r="V107" s="11" t="s">
        <v>401</v>
      </c>
      <c r="W107" s="13" t="s">
        <v>456</v>
      </c>
      <c r="X107" s="40">
        <v>0.3</v>
      </c>
      <c r="Y107" s="40">
        <v>0.3</v>
      </c>
      <c r="Z107" s="40">
        <v>0.15</v>
      </c>
      <c r="AA107" s="33">
        <v>0.25</v>
      </c>
      <c r="AB107" s="15" t="s">
        <v>420</v>
      </c>
      <c r="AC107" s="40">
        <v>0.3</v>
      </c>
      <c r="AD107" s="40">
        <v>0.3</v>
      </c>
      <c r="AE107" s="222" t="s">
        <v>909</v>
      </c>
      <c r="AF107" s="222" t="s">
        <v>910</v>
      </c>
      <c r="AG107" s="224">
        <f t="shared" si="16"/>
        <v>1</v>
      </c>
      <c r="AH107" s="40">
        <v>0.3</v>
      </c>
      <c r="AI107" s="232">
        <v>0.3</v>
      </c>
      <c r="AJ107" s="222" t="s">
        <v>953</v>
      </c>
      <c r="AK107" s="259" t="s">
        <v>954</v>
      </c>
      <c r="AL107" s="252">
        <f t="shared" si="18"/>
        <v>1</v>
      </c>
      <c r="AM107" s="246"/>
      <c r="AN107" s="246"/>
      <c r="AO107" s="246"/>
      <c r="AP107" s="246"/>
      <c r="AQ107" s="246"/>
    </row>
    <row r="108" spans="1:43" s="17" customFormat="1" ht="60" x14ac:dyDescent="0.2">
      <c r="A108" s="303"/>
      <c r="B108" s="303"/>
      <c r="C108" s="303"/>
      <c r="D108" s="302"/>
      <c r="E108" s="303"/>
      <c r="F108" s="303"/>
      <c r="G108" s="308"/>
      <c r="H108" s="328"/>
      <c r="I108" s="328"/>
      <c r="J108" s="308"/>
      <c r="K108" s="308"/>
      <c r="L108" s="11" t="s">
        <v>244</v>
      </c>
      <c r="M108" s="11" t="s">
        <v>350</v>
      </c>
      <c r="N108" s="11" t="s">
        <v>606</v>
      </c>
      <c r="O108" s="151">
        <f t="shared" si="12"/>
        <v>100</v>
      </c>
      <c r="P108" s="64" t="s">
        <v>719</v>
      </c>
      <c r="Q108" s="151" t="s">
        <v>421</v>
      </c>
      <c r="R108" s="11" t="s">
        <v>416</v>
      </c>
      <c r="S108" s="23" t="s">
        <v>720</v>
      </c>
      <c r="T108" s="11" t="s">
        <v>422</v>
      </c>
      <c r="U108" s="42" t="s">
        <v>721</v>
      </c>
      <c r="V108" s="12" t="s">
        <v>401</v>
      </c>
      <c r="W108" s="13" t="s">
        <v>456</v>
      </c>
      <c r="X108" s="11"/>
      <c r="Y108" s="11"/>
      <c r="Z108" s="11"/>
      <c r="AA108" s="33">
        <v>0.03</v>
      </c>
      <c r="AB108" s="15" t="s">
        <v>423</v>
      </c>
      <c r="AC108" s="151"/>
      <c r="AD108" s="88"/>
      <c r="AE108" s="222"/>
      <c r="AF108" s="222"/>
      <c r="AG108" s="223"/>
      <c r="AH108" s="243"/>
      <c r="AI108" s="247"/>
      <c r="AJ108" s="247"/>
      <c r="AK108" s="259"/>
      <c r="AL108" s="247"/>
      <c r="AM108" s="246"/>
      <c r="AN108" s="246"/>
      <c r="AO108" s="246"/>
      <c r="AP108" s="246"/>
      <c r="AQ108" s="246"/>
    </row>
    <row r="109" spans="1:43" s="17" customFormat="1" ht="60" x14ac:dyDescent="0.2">
      <c r="A109" s="303"/>
      <c r="B109" s="303"/>
      <c r="C109" s="303"/>
      <c r="D109" s="302"/>
      <c r="E109" s="303"/>
      <c r="F109" s="303"/>
      <c r="G109" s="308"/>
      <c r="H109" s="328"/>
      <c r="I109" s="328"/>
      <c r="J109" s="308"/>
      <c r="K109" s="308"/>
      <c r="L109" s="11" t="s">
        <v>244</v>
      </c>
      <c r="M109" s="11" t="s">
        <v>350</v>
      </c>
      <c r="N109" s="11" t="s">
        <v>606</v>
      </c>
      <c r="O109" s="151">
        <f t="shared" si="12"/>
        <v>101</v>
      </c>
      <c r="P109" s="152" t="s">
        <v>722</v>
      </c>
      <c r="Q109" s="151" t="s">
        <v>415</v>
      </c>
      <c r="R109" s="11" t="s">
        <v>416</v>
      </c>
      <c r="S109" s="23">
        <v>1</v>
      </c>
      <c r="T109" s="11" t="s">
        <v>424</v>
      </c>
      <c r="U109" s="42" t="s">
        <v>425</v>
      </c>
      <c r="V109" s="12" t="s">
        <v>206</v>
      </c>
      <c r="W109" s="13" t="s">
        <v>456</v>
      </c>
      <c r="X109" s="11"/>
      <c r="Y109" s="11"/>
      <c r="Z109" s="11">
        <v>0.5</v>
      </c>
      <c r="AA109" s="34">
        <v>0.5</v>
      </c>
      <c r="AB109" s="15" t="s">
        <v>723</v>
      </c>
      <c r="AC109" s="151"/>
      <c r="AD109" s="88"/>
      <c r="AE109" s="222"/>
      <c r="AF109" s="222"/>
      <c r="AG109" s="223"/>
      <c r="AH109" s="243"/>
      <c r="AI109" s="247"/>
      <c r="AJ109" s="247"/>
      <c r="AK109" s="259"/>
      <c r="AL109" s="247"/>
      <c r="AM109" s="246"/>
      <c r="AN109" s="246"/>
      <c r="AO109" s="246"/>
      <c r="AP109" s="246"/>
      <c r="AQ109" s="246"/>
    </row>
    <row r="110" spans="1:43" s="17" customFormat="1" ht="45" x14ac:dyDescent="0.2">
      <c r="A110" s="303"/>
      <c r="B110" s="303"/>
      <c r="C110" s="303"/>
      <c r="D110" s="302"/>
      <c r="E110" s="303"/>
      <c r="F110" s="303"/>
      <c r="G110" s="308"/>
      <c r="H110" s="328"/>
      <c r="I110" s="328"/>
      <c r="J110" s="308"/>
      <c r="K110" s="308"/>
      <c r="L110" s="11" t="s">
        <v>244</v>
      </c>
      <c r="M110" s="11" t="s">
        <v>350</v>
      </c>
      <c r="N110" s="11" t="s">
        <v>609</v>
      </c>
      <c r="O110" s="151">
        <f t="shared" si="12"/>
        <v>102</v>
      </c>
      <c r="P110" s="64" t="s">
        <v>426</v>
      </c>
      <c r="Q110" s="151" t="s">
        <v>415</v>
      </c>
      <c r="R110" s="11" t="s">
        <v>416</v>
      </c>
      <c r="S110" s="13">
        <v>1</v>
      </c>
      <c r="T110" s="11" t="s">
        <v>427</v>
      </c>
      <c r="U110" s="11" t="s">
        <v>418</v>
      </c>
      <c r="V110" s="12" t="s">
        <v>206</v>
      </c>
      <c r="W110" s="13" t="s">
        <v>456</v>
      </c>
      <c r="X110" s="13">
        <v>1</v>
      </c>
      <c r="Y110" s="13"/>
      <c r="Z110" s="13"/>
      <c r="AA110" s="26"/>
      <c r="AB110" s="15" t="s">
        <v>727</v>
      </c>
      <c r="AC110" s="13">
        <v>1</v>
      </c>
      <c r="AD110" s="13">
        <v>1</v>
      </c>
      <c r="AE110" s="222" t="s">
        <v>911</v>
      </c>
      <c r="AF110" s="222" t="s">
        <v>912</v>
      </c>
      <c r="AG110" s="224">
        <f>AD110/AC110</f>
        <v>1</v>
      </c>
      <c r="AH110" s="244"/>
      <c r="AI110" s="247"/>
      <c r="AJ110" s="247"/>
      <c r="AK110" s="259"/>
      <c r="AL110" s="247"/>
      <c r="AM110" s="246"/>
      <c r="AN110" s="246"/>
      <c r="AO110" s="246"/>
      <c r="AP110" s="246"/>
      <c r="AQ110" s="246"/>
    </row>
    <row r="111" spans="1:43" s="17" customFormat="1" ht="210" x14ac:dyDescent="0.2">
      <c r="A111" s="303"/>
      <c r="B111" s="303"/>
      <c r="C111" s="303"/>
      <c r="D111" s="302"/>
      <c r="E111" s="303"/>
      <c r="F111" s="303"/>
      <c r="G111" s="308"/>
      <c r="H111" s="328"/>
      <c r="I111" s="328"/>
      <c r="J111" s="308"/>
      <c r="K111" s="308"/>
      <c r="L111" s="11" t="s">
        <v>244</v>
      </c>
      <c r="M111" s="11" t="s">
        <v>350</v>
      </c>
      <c r="N111" s="11" t="s">
        <v>609</v>
      </c>
      <c r="O111" s="151">
        <f t="shared" si="12"/>
        <v>103</v>
      </c>
      <c r="P111" s="249" t="s">
        <v>428</v>
      </c>
      <c r="Q111" s="151" t="s">
        <v>415</v>
      </c>
      <c r="R111" s="11" t="s">
        <v>416</v>
      </c>
      <c r="S111" s="40">
        <v>1</v>
      </c>
      <c r="T111" s="11" t="s">
        <v>429</v>
      </c>
      <c r="U111" s="42" t="s">
        <v>724</v>
      </c>
      <c r="V111" s="11" t="s">
        <v>401</v>
      </c>
      <c r="W111" s="13" t="s">
        <v>456</v>
      </c>
      <c r="X111" s="40">
        <v>0.1</v>
      </c>
      <c r="Y111" s="40">
        <v>0.3</v>
      </c>
      <c r="Z111" s="40">
        <v>0.3</v>
      </c>
      <c r="AA111" s="33">
        <v>0.3</v>
      </c>
      <c r="AB111" s="15" t="s">
        <v>430</v>
      </c>
      <c r="AC111" s="40">
        <v>0.1</v>
      </c>
      <c r="AD111" s="40">
        <v>0.1</v>
      </c>
      <c r="AE111" s="222" t="s">
        <v>913</v>
      </c>
      <c r="AF111" s="222" t="s">
        <v>914</v>
      </c>
      <c r="AG111" s="224">
        <f>AD111/AC111</f>
        <v>1</v>
      </c>
      <c r="AH111" s="40">
        <v>0.3</v>
      </c>
      <c r="AI111" s="40">
        <v>0.3</v>
      </c>
      <c r="AJ111" s="222" t="s">
        <v>955</v>
      </c>
      <c r="AK111" s="259" t="s">
        <v>956</v>
      </c>
      <c r="AL111" s="252">
        <f t="shared" ref="AL111" si="19">AI111/AH111</f>
        <v>1</v>
      </c>
      <c r="AM111" s="246"/>
      <c r="AN111" s="246"/>
      <c r="AO111" s="246"/>
      <c r="AP111" s="246"/>
      <c r="AQ111" s="246"/>
    </row>
    <row r="112" spans="1:43" s="17" customFormat="1" ht="45" x14ac:dyDescent="0.2">
      <c r="A112" s="303"/>
      <c r="B112" s="303"/>
      <c r="C112" s="303"/>
      <c r="D112" s="302"/>
      <c r="E112" s="303"/>
      <c r="F112" s="303"/>
      <c r="G112" s="308"/>
      <c r="H112" s="328"/>
      <c r="I112" s="328"/>
      <c r="J112" s="308"/>
      <c r="K112" s="308"/>
      <c r="L112" s="11" t="s">
        <v>244</v>
      </c>
      <c r="M112" s="11" t="s">
        <v>350</v>
      </c>
      <c r="N112" s="11" t="s">
        <v>437</v>
      </c>
      <c r="O112" s="151">
        <f t="shared" si="12"/>
        <v>104</v>
      </c>
      <c r="P112" s="152" t="s">
        <v>431</v>
      </c>
      <c r="Q112" s="151" t="s">
        <v>415</v>
      </c>
      <c r="R112" s="13" t="s">
        <v>244</v>
      </c>
      <c r="S112" s="13">
        <v>1</v>
      </c>
      <c r="T112" s="11" t="s">
        <v>725</v>
      </c>
      <c r="U112" s="11" t="s">
        <v>432</v>
      </c>
      <c r="V112" s="12" t="s">
        <v>206</v>
      </c>
      <c r="W112" s="13" t="s">
        <v>456</v>
      </c>
      <c r="X112" s="13"/>
      <c r="Y112" s="13"/>
      <c r="Z112" s="13"/>
      <c r="AA112" s="26">
        <v>1</v>
      </c>
      <c r="AB112" s="15" t="s">
        <v>726</v>
      </c>
      <c r="AC112" s="13"/>
      <c r="AD112" s="88"/>
      <c r="AE112" s="222"/>
      <c r="AF112" s="222"/>
      <c r="AG112" s="223"/>
      <c r="AH112" s="244"/>
      <c r="AI112" s="247"/>
      <c r="AJ112" s="247"/>
      <c r="AK112" s="259"/>
      <c r="AL112" s="247"/>
      <c r="AM112" s="246"/>
      <c r="AN112" s="246"/>
      <c r="AO112" s="246"/>
      <c r="AP112" s="246"/>
      <c r="AQ112" s="246"/>
    </row>
    <row r="113" spans="1:43" s="17" customFormat="1" ht="45" x14ac:dyDescent="0.2">
      <c r="A113" s="303"/>
      <c r="B113" s="303"/>
      <c r="C113" s="303"/>
      <c r="D113" s="302"/>
      <c r="E113" s="303"/>
      <c r="F113" s="303"/>
      <c r="G113" s="308"/>
      <c r="H113" s="328"/>
      <c r="I113" s="328"/>
      <c r="J113" s="308"/>
      <c r="K113" s="308"/>
      <c r="L113" s="11" t="s">
        <v>244</v>
      </c>
      <c r="M113" s="11" t="s">
        <v>350</v>
      </c>
      <c r="N113" s="11" t="s">
        <v>437</v>
      </c>
      <c r="O113" s="151">
        <f t="shared" si="12"/>
        <v>105</v>
      </c>
      <c r="P113" s="64" t="s">
        <v>433</v>
      </c>
      <c r="Q113" s="151" t="s">
        <v>415</v>
      </c>
      <c r="R113" s="13" t="s">
        <v>244</v>
      </c>
      <c r="S113" s="13">
        <v>1</v>
      </c>
      <c r="T113" s="11" t="s">
        <v>434</v>
      </c>
      <c r="U113" s="11" t="s">
        <v>418</v>
      </c>
      <c r="V113" s="12" t="s">
        <v>206</v>
      </c>
      <c r="W113" s="13" t="s">
        <v>456</v>
      </c>
      <c r="X113" s="13">
        <v>1</v>
      </c>
      <c r="Y113" s="13"/>
      <c r="Z113" s="13"/>
      <c r="AA113" s="26"/>
      <c r="AB113" s="15" t="s">
        <v>727</v>
      </c>
      <c r="AC113" s="13">
        <v>1</v>
      </c>
      <c r="AD113" s="88">
        <v>1</v>
      </c>
      <c r="AE113" s="222" t="s">
        <v>915</v>
      </c>
      <c r="AF113" s="222" t="s">
        <v>916</v>
      </c>
      <c r="AG113" s="224">
        <f>AD113/AC113</f>
        <v>1</v>
      </c>
      <c r="AH113" s="244"/>
      <c r="AI113" s="247"/>
      <c r="AJ113" s="247"/>
      <c r="AK113" s="259"/>
      <c r="AL113" s="247"/>
      <c r="AM113" s="246"/>
      <c r="AN113" s="246"/>
      <c r="AO113" s="246"/>
      <c r="AP113" s="246"/>
      <c r="AQ113" s="246"/>
    </row>
    <row r="114" spans="1:43" s="17" customFormat="1" ht="90" x14ac:dyDescent="0.2">
      <c r="A114" s="303"/>
      <c r="B114" s="303"/>
      <c r="C114" s="303"/>
      <c r="D114" s="302"/>
      <c r="E114" s="303"/>
      <c r="F114" s="303"/>
      <c r="G114" s="308"/>
      <c r="H114" s="328"/>
      <c r="I114" s="328"/>
      <c r="J114" s="308"/>
      <c r="K114" s="308"/>
      <c r="L114" s="11" t="s">
        <v>244</v>
      </c>
      <c r="M114" s="11" t="s">
        <v>350</v>
      </c>
      <c r="N114" s="11" t="s">
        <v>437</v>
      </c>
      <c r="O114" s="151">
        <f t="shared" si="12"/>
        <v>106</v>
      </c>
      <c r="P114" s="249" t="s">
        <v>435</v>
      </c>
      <c r="Q114" s="151" t="s">
        <v>415</v>
      </c>
      <c r="R114" s="11" t="s">
        <v>416</v>
      </c>
      <c r="S114" s="14">
        <v>1</v>
      </c>
      <c r="T114" s="11" t="s">
        <v>436</v>
      </c>
      <c r="U114" s="42" t="s">
        <v>724</v>
      </c>
      <c r="V114" s="12" t="s">
        <v>206</v>
      </c>
      <c r="W114" s="13" t="s">
        <v>456</v>
      </c>
      <c r="X114" s="14">
        <v>0.1</v>
      </c>
      <c r="Y114" s="14">
        <v>0.25</v>
      </c>
      <c r="Z114" s="14">
        <v>0.25</v>
      </c>
      <c r="AA114" s="30">
        <v>0.4</v>
      </c>
      <c r="AB114" s="15" t="s">
        <v>728</v>
      </c>
      <c r="AC114" s="14">
        <v>0.1</v>
      </c>
      <c r="AD114" s="14">
        <v>0.1</v>
      </c>
      <c r="AE114" s="222" t="s">
        <v>917</v>
      </c>
      <c r="AF114" s="222" t="s">
        <v>918</v>
      </c>
      <c r="AG114" s="224">
        <f>AD114/AC114</f>
        <v>1</v>
      </c>
      <c r="AH114" s="40">
        <v>0.25</v>
      </c>
      <c r="AI114" s="40">
        <v>0.25</v>
      </c>
      <c r="AJ114" s="222" t="s">
        <v>1046</v>
      </c>
      <c r="AK114" s="222" t="s">
        <v>1047</v>
      </c>
      <c r="AL114" s="252">
        <f t="shared" ref="AL114" si="20">AI114/AH114</f>
        <v>1</v>
      </c>
      <c r="AM114" s="246"/>
      <c r="AN114" s="246"/>
      <c r="AO114" s="246"/>
      <c r="AP114" s="246"/>
      <c r="AQ114" s="246"/>
    </row>
    <row r="115" spans="1:43" s="148" customFormat="1" ht="105" x14ac:dyDescent="0.2">
      <c r="A115" s="303"/>
      <c r="B115" s="303"/>
      <c r="C115" s="303"/>
      <c r="D115" s="302"/>
      <c r="E115" s="303"/>
      <c r="F115" s="303"/>
      <c r="G115" s="308"/>
      <c r="H115" s="328"/>
      <c r="I115" s="328"/>
      <c r="J115" s="308"/>
      <c r="K115" s="308"/>
      <c r="L115" s="151" t="s">
        <v>244</v>
      </c>
      <c r="M115" s="151" t="s">
        <v>350</v>
      </c>
      <c r="N115" s="151" t="s">
        <v>261</v>
      </c>
      <c r="O115" s="151">
        <f t="shared" si="12"/>
        <v>107</v>
      </c>
      <c r="P115" s="152" t="s">
        <v>749</v>
      </c>
      <c r="Q115" s="151" t="s">
        <v>747</v>
      </c>
      <c r="R115" s="151" t="s">
        <v>244</v>
      </c>
      <c r="S115" s="13">
        <v>1</v>
      </c>
      <c r="T115" s="151" t="s">
        <v>748</v>
      </c>
      <c r="U115" s="42" t="s">
        <v>751</v>
      </c>
      <c r="V115" s="12" t="s">
        <v>206</v>
      </c>
      <c r="W115" s="13" t="s">
        <v>456</v>
      </c>
      <c r="X115" s="13">
        <v>1</v>
      </c>
      <c r="Y115" s="14"/>
      <c r="Z115" s="14"/>
      <c r="AA115" s="14"/>
      <c r="AB115" s="15" t="s">
        <v>750</v>
      </c>
      <c r="AC115" s="13">
        <v>1</v>
      </c>
      <c r="AD115" s="88">
        <v>0.5</v>
      </c>
      <c r="AE115" s="222" t="s">
        <v>919</v>
      </c>
      <c r="AF115" s="222" t="s">
        <v>920</v>
      </c>
      <c r="AG115" s="224">
        <f>AD115/AC115</f>
        <v>0.5</v>
      </c>
      <c r="AH115" s="245"/>
      <c r="AI115" s="247"/>
      <c r="AJ115" s="247"/>
      <c r="AK115" s="259"/>
      <c r="AL115" s="247"/>
      <c r="AM115" s="246"/>
      <c r="AN115" s="246"/>
      <c r="AO115" s="246"/>
      <c r="AP115" s="246"/>
      <c r="AQ115" s="246"/>
    </row>
    <row r="116" spans="1:43" s="17" customFormat="1" ht="270" x14ac:dyDescent="0.2">
      <c r="A116" s="303"/>
      <c r="B116" s="303"/>
      <c r="C116" s="303"/>
      <c r="D116" s="302"/>
      <c r="E116" s="303"/>
      <c r="F116" s="303"/>
      <c r="G116" s="308"/>
      <c r="H116" s="328"/>
      <c r="I116" s="328"/>
      <c r="J116" s="308"/>
      <c r="K116" s="308"/>
      <c r="L116" s="11" t="s">
        <v>244</v>
      </c>
      <c r="M116" s="11" t="s">
        <v>319</v>
      </c>
      <c r="N116" s="11" t="s">
        <v>610</v>
      </c>
      <c r="O116" s="151">
        <f t="shared" si="12"/>
        <v>108</v>
      </c>
      <c r="P116" s="249" t="s">
        <v>320</v>
      </c>
      <c r="Q116" s="143" t="s">
        <v>321</v>
      </c>
      <c r="R116" s="11" t="s">
        <v>683</v>
      </c>
      <c r="S116" s="40">
        <v>1</v>
      </c>
      <c r="T116" s="86" t="s">
        <v>322</v>
      </c>
      <c r="U116" s="11" t="s">
        <v>323</v>
      </c>
      <c r="V116" s="151" t="s">
        <v>213</v>
      </c>
      <c r="W116" s="13" t="s">
        <v>456</v>
      </c>
      <c r="X116" s="14">
        <v>0.13</v>
      </c>
      <c r="Y116" s="14">
        <v>0.3</v>
      </c>
      <c r="Z116" s="14">
        <v>0.23</v>
      </c>
      <c r="AA116" s="14">
        <v>0.33</v>
      </c>
      <c r="AB116" s="15" t="s">
        <v>324</v>
      </c>
      <c r="AC116" s="14">
        <v>0.13</v>
      </c>
      <c r="AD116" s="232">
        <v>0.13</v>
      </c>
      <c r="AE116" s="222" t="s">
        <v>921</v>
      </c>
      <c r="AF116" s="222" t="s">
        <v>922</v>
      </c>
      <c r="AG116" s="224">
        <f>AD116/AC116</f>
        <v>1</v>
      </c>
      <c r="AH116" s="40">
        <v>0.3</v>
      </c>
      <c r="AI116" s="40">
        <v>0.3</v>
      </c>
      <c r="AJ116" s="264" t="s">
        <v>957</v>
      </c>
      <c r="AK116" s="259" t="s">
        <v>958</v>
      </c>
      <c r="AL116" s="252">
        <f t="shared" ref="AL116" si="21">AI116/AH116</f>
        <v>1</v>
      </c>
      <c r="AM116" s="246"/>
      <c r="AN116" s="246"/>
      <c r="AO116" s="246"/>
      <c r="AP116" s="246"/>
      <c r="AQ116" s="246"/>
    </row>
    <row r="117" spans="1:43" s="17" customFormat="1" ht="120" x14ac:dyDescent="0.2">
      <c r="A117" s="303"/>
      <c r="B117" s="303"/>
      <c r="C117" s="303"/>
      <c r="D117" s="302"/>
      <c r="E117" s="303"/>
      <c r="F117" s="303"/>
      <c r="G117" s="308"/>
      <c r="H117" s="328"/>
      <c r="I117" s="328"/>
      <c r="J117" s="308"/>
      <c r="K117" s="308"/>
      <c r="L117" s="11" t="s">
        <v>244</v>
      </c>
      <c r="M117" s="11" t="s">
        <v>319</v>
      </c>
      <c r="N117" s="11" t="s">
        <v>610</v>
      </c>
      <c r="O117" s="151">
        <f t="shared" si="12"/>
        <v>109</v>
      </c>
      <c r="P117" s="152" t="s">
        <v>740</v>
      </c>
      <c r="Q117" s="143" t="s">
        <v>739</v>
      </c>
      <c r="R117" s="11" t="s">
        <v>683</v>
      </c>
      <c r="S117" s="67">
        <v>1</v>
      </c>
      <c r="T117" s="11" t="s">
        <v>741</v>
      </c>
      <c r="U117" s="11" t="s">
        <v>742</v>
      </c>
      <c r="V117" s="12" t="s">
        <v>206</v>
      </c>
      <c r="W117" s="13" t="s">
        <v>456</v>
      </c>
      <c r="X117" s="14"/>
      <c r="Y117" s="13"/>
      <c r="Z117" s="22"/>
      <c r="AA117" s="13">
        <v>1</v>
      </c>
      <c r="AB117" s="15" t="s">
        <v>743</v>
      </c>
      <c r="AC117" s="14"/>
      <c r="AD117" s="88"/>
      <c r="AE117" s="222"/>
      <c r="AF117" s="222"/>
      <c r="AG117" s="223"/>
      <c r="AH117" s="244"/>
      <c r="AI117" s="247"/>
      <c r="AJ117" s="247"/>
      <c r="AK117" s="259"/>
      <c r="AL117" s="247"/>
      <c r="AM117" s="246"/>
      <c r="AN117" s="246"/>
      <c r="AO117" s="246"/>
      <c r="AP117" s="246"/>
      <c r="AQ117" s="246"/>
    </row>
    <row r="118" spans="1:43" s="17" customFormat="1" ht="45" x14ac:dyDescent="0.2">
      <c r="A118" s="303"/>
      <c r="B118" s="303"/>
      <c r="C118" s="303"/>
      <c r="D118" s="212" t="s">
        <v>105</v>
      </c>
      <c r="E118" s="117" t="s">
        <v>104</v>
      </c>
      <c r="F118" s="118" t="s">
        <v>172</v>
      </c>
      <c r="G118" s="119">
        <v>2</v>
      </c>
      <c r="H118" s="120">
        <v>1</v>
      </c>
      <c r="I118" s="120"/>
      <c r="J118" s="120">
        <v>1</v>
      </c>
      <c r="K118" s="119"/>
      <c r="L118" s="37"/>
      <c r="M118" s="37"/>
      <c r="N118" s="37"/>
      <c r="O118" s="151"/>
      <c r="P118" s="64" t="s">
        <v>524</v>
      </c>
      <c r="Q118" s="19"/>
      <c r="R118" s="19"/>
      <c r="S118" s="19"/>
      <c r="T118" s="19"/>
      <c r="U118" s="19"/>
      <c r="V118" s="19"/>
      <c r="W118" s="19"/>
      <c r="X118" s="18"/>
      <c r="Y118" s="18"/>
      <c r="Z118" s="18"/>
      <c r="AA118" s="18"/>
      <c r="AB118" s="15"/>
      <c r="AC118" s="18"/>
      <c r="AD118" s="88"/>
      <c r="AE118" s="222"/>
      <c r="AF118" s="222"/>
      <c r="AG118" s="223"/>
      <c r="AH118" s="18"/>
      <c r="AI118" s="247"/>
      <c r="AJ118" s="247"/>
      <c r="AK118" s="259"/>
      <c r="AL118" s="247"/>
      <c r="AM118" s="246"/>
      <c r="AN118" s="246"/>
      <c r="AO118" s="246"/>
      <c r="AP118" s="246"/>
      <c r="AQ118" s="246"/>
    </row>
    <row r="119" spans="1:43" s="17" customFormat="1" ht="90" x14ac:dyDescent="0.2">
      <c r="A119" s="303"/>
      <c r="B119" s="303"/>
      <c r="C119" s="303"/>
      <c r="D119" s="211" t="s">
        <v>106</v>
      </c>
      <c r="E119" s="102" t="s">
        <v>104</v>
      </c>
      <c r="F119" s="76" t="s">
        <v>173</v>
      </c>
      <c r="G119" s="103">
        <v>4</v>
      </c>
      <c r="H119" s="99">
        <v>1</v>
      </c>
      <c r="I119" s="99">
        <v>1</v>
      </c>
      <c r="J119" s="103">
        <v>1</v>
      </c>
      <c r="K119" s="103">
        <v>1</v>
      </c>
      <c r="L119" s="11" t="s">
        <v>244</v>
      </c>
      <c r="M119" s="11" t="s">
        <v>350</v>
      </c>
      <c r="N119" s="11" t="s">
        <v>437</v>
      </c>
      <c r="O119" s="151">
        <f>O117+1</f>
        <v>110</v>
      </c>
      <c r="P119" s="152" t="s">
        <v>729</v>
      </c>
      <c r="Q119" s="12" t="s">
        <v>415</v>
      </c>
      <c r="R119" s="12" t="s">
        <v>244</v>
      </c>
      <c r="S119" s="14">
        <v>1</v>
      </c>
      <c r="T119" s="11" t="s">
        <v>730</v>
      </c>
      <c r="U119" s="11" t="s">
        <v>731</v>
      </c>
      <c r="V119" s="13" t="s">
        <v>401</v>
      </c>
      <c r="W119" s="13" t="s">
        <v>456</v>
      </c>
      <c r="X119" s="14"/>
      <c r="Y119" s="14"/>
      <c r="Z119" s="13">
        <v>1</v>
      </c>
      <c r="AA119" s="14"/>
      <c r="AB119" s="15" t="s">
        <v>732</v>
      </c>
      <c r="AC119" s="14"/>
      <c r="AD119" s="88"/>
      <c r="AE119" s="222"/>
      <c r="AF119" s="222"/>
      <c r="AG119" s="223"/>
      <c r="AH119" s="245"/>
      <c r="AI119" s="247"/>
      <c r="AJ119" s="247"/>
      <c r="AK119" s="259"/>
      <c r="AL119" s="247"/>
      <c r="AM119" s="246"/>
      <c r="AN119" s="246"/>
      <c r="AO119" s="246"/>
      <c r="AP119" s="246"/>
      <c r="AQ119" s="246"/>
    </row>
    <row r="120" spans="1:43" s="17" customFormat="1" ht="90" x14ac:dyDescent="0.2">
      <c r="A120" s="303"/>
      <c r="B120" s="303"/>
      <c r="C120" s="303"/>
      <c r="D120" s="312" t="s">
        <v>107</v>
      </c>
      <c r="E120" s="311" t="s">
        <v>104</v>
      </c>
      <c r="F120" s="304" t="s">
        <v>174</v>
      </c>
      <c r="G120" s="307">
        <v>100</v>
      </c>
      <c r="H120" s="323">
        <v>100</v>
      </c>
      <c r="I120" s="323">
        <v>100</v>
      </c>
      <c r="J120" s="307">
        <v>100</v>
      </c>
      <c r="K120" s="307">
        <v>100</v>
      </c>
      <c r="L120" s="11" t="s">
        <v>244</v>
      </c>
      <c r="M120" s="11" t="s">
        <v>350</v>
      </c>
      <c r="N120" s="11" t="s">
        <v>438</v>
      </c>
      <c r="O120" s="151">
        <f t="shared" si="12"/>
        <v>111</v>
      </c>
      <c r="P120" s="249" t="s">
        <v>733</v>
      </c>
      <c r="Q120" s="12" t="s">
        <v>439</v>
      </c>
      <c r="R120" s="11" t="s">
        <v>416</v>
      </c>
      <c r="S120" s="13">
        <v>2</v>
      </c>
      <c r="T120" s="11" t="s">
        <v>440</v>
      </c>
      <c r="U120" s="11" t="s">
        <v>441</v>
      </c>
      <c r="V120" s="12" t="s">
        <v>401</v>
      </c>
      <c r="W120" s="13" t="s">
        <v>456</v>
      </c>
      <c r="X120" s="13"/>
      <c r="Y120" s="13">
        <v>1</v>
      </c>
      <c r="Z120" s="13"/>
      <c r="AA120" s="13">
        <v>1</v>
      </c>
      <c r="AB120" s="15" t="s">
        <v>440</v>
      </c>
      <c r="AC120" s="13"/>
      <c r="AD120" s="88"/>
      <c r="AE120" s="222"/>
      <c r="AF120" s="222"/>
      <c r="AG120" s="223"/>
      <c r="AH120" s="244">
        <v>1</v>
      </c>
      <c r="AI120" s="88">
        <v>1</v>
      </c>
      <c r="AJ120" s="264" t="s">
        <v>964</v>
      </c>
      <c r="AK120" s="259" t="s">
        <v>965</v>
      </c>
      <c r="AL120" s="252">
        <f t="shared" ref="AL120:AL122" si="22">AI120/AH120</f>
        <v>1</v>
      </c>
      <c r="AM120" s="246"/>
      <c r="AN120" s="246"/>
      <c r="AO120" s="246"/>
      <c r="AP120" s="246"/>
      <c r="AQ120" s="246"/>
    </row>
    <row r="121" spans="1:43" s="17" customFormat="1" ht="90" x14ac:dyDescent="0.35">
      <c r="A121" s="303"/>
      <c r="B121" s="303"/>
      <c r="C121" s="303"/>
      <c r="D121" s="302"/>
      <c r="E121" s="303"/>
      <c r="F121" s="303"/>
      <c r="G121" s="308"/>
      <c r="H121" s="328"/>
      <c r="I121" s="328"/>
      <c r="J121" s="308"/>
      <c r="K121" s="308"/>
      <c r="L121" s="11" t="s">
        <v>244</v>
      </c>
      <c r="M121" s="11" t="s">
        <v>319</v>
      </c>
      <c r="N121" s="11" t="s">
        <v>438</v>
      </c>
      <c r="O121" s="151">
        <f t="shared" si="12"/>
        <v>112</v>
      </c>
      <c r="P121" s="64" t="s">
        <v>442</v>
      </c>
      <c r="Q121" s="12" t="s">
        <v>439</v>
      </c>
      <c r="R121" s="11" t="s">
        <v>416</v>
      </c>
      <c r="S121" s="13">
        <v>1</v>
      </c>
      <c r="T121" s="11" t="s">
        <v>443</v>
      </c>
      <c r="U121" s="11" t="s">
        <v>444</v>
      </c>
      <c r="V121" s="12" t="s">
        <v>206</v>
      </c>
      <c r="W121" s="13" t="s">
        <v>456</v>
      </c>
      <c r="X121" s="13">
        <v>1</v>
      </c>
      <c r="Y121" s="13"/>
      <c r="Z121" s="13"/>
      <c r="AA121" s="13"/>
      <c r="AB121" s="15" t="s">
        <v>445</v>
      </c>
      <c r="AC121" s="13">
        <v>1</v>
      </c>
      <c r="AD121" s="88">
        <v>1</v>
      </c>
      <c r="AE121" s="222" t="s">
        <v>923</v>
      </c>
      <c r="AF121" s="222" t="s">
        <v>924</v>
      </c>
      <c r="AG121" s="224">
        <f>AD121/AC121</f>
        <v>1</v>
      </c>
      <c r="AH121" s="244"/>
      <c r="AI121" s="247"/>
      <c r="AJ121" s="247"/>
      <c r="AK121" s="259"/>
      <c r="AL121" s="251"/>
      <c r="AM121" s="246"/>
      <c r="AN121" s="246"/>
      <c r="AO121" s="246"/>
      <c r="AP121" s="246"/>
      <c r="AQ121" s="246"/>
    </row>
    <row r="122" spans="1:43" s="17" customFormat="1" ht="409.5" x14ac:dyDescent="0.2">
      <c r="A122" s="303"/>
      <c r="B122" s="303"/>
      <c r="C122" s="303"/>
      <c r="D122" s="302"/>
      <c r="E122" s="303"/>
      <c r="F122" s="303"/>
      <c r="G122" s="308"/>
      <c r="H122" s="328"/>
      <c r="I122" s="328"/>
      <c r="J122" s="308"/>
      <c r="K122" s="308"/>
      <c r="L122" s="11" t="s">
        <v>244</v>
      </c>
      <c r="M122" s="11" t="s">
        <v>319</v>
      </c>
      <c r="N122" s="11" t="s">
        <v>438</v>
      </c>
      <c r="O122" s="151">
        <f t="shared" si="12"/>
        <v>113</v>
      </c>
      <c r="P122" s="249" t="s">
        <v>446</v>
      </c>
      <c r="Q122" s="12" t="s">
        <v>439</v>
      </c>
      <c r="R122" s="11" t="s">
        <v>416</v>
      </c>
      <c r="S122" s="14">
        <v>1</v>
      </c>
      <c r="T122" s="11" t="s">
        <v>447</v>
      </c>
      <c r="U122" s="11" t="s">
        <v>734</v>
      </c>
      <c r="V122" s="13" t="s">
        <v>401</v>
      </c>
      <c r="W122" s="13" t="s">
        <v>456</v>
      </c>
      <c r="X122" s="14">
        <v>0.2</v>
      </c>
      <c r="Y122" s="14">
        <v>0.3</v>
      </c>
      <c r="Z122" s="14">
        <v>0.3</v>
      </c>
      <c r="AA122" s="14">
        <v>0.2</v>
      </c>
      <c r="AB122" s="15" t="s">
        <v>735</v>
      </c>
      <c r="AC122" s="14">
        <v>0.2</v>
      </c>
      <c r="AD122" s="232">
        <v>0.24</v>
      </c>
      <c r="AE122" s="222" t="s">
        <v>925</v>
      </c>
      <c r="AF122" s="222" t="s">
        <v>926</v>
      </c>
      <c r="AG122" s="224">
        <v>1</v>
      </c>
      <c r="AH122" s="245">
        <v>0.3</v>
      </c>
      <c r="AI122" s="232">
        <v>0.28000000000000003</v>
      </c>
      <c r="AJ122" s="288" t="s">
        <v>966</v>
      </c>
      <c r="AK122" s="259" t="s">
        <v>967</v>
      </c>
      <c r="AL122" s="252">
        <f t="shared" si="22"/>
        <v>0.93333333333333346</v>
      </c>
      <c r="AM122" s="246"/>
      <c r="AN122" s="246"/>
      <c r="AO122" s="246"/>
      <c r="AP122" s="246"/>
      <c r="AQ122" s="246"/>
    </row>
    <row r="123" spans="1:43" s="17" customFormat="1" ht="92.25" customHeight="1" x14ac:dyDescent="0.2">
      <c r="A123" s="303"/>
      <c r="B123" s="303"/>
      <c r="C123" s="303"/>
      <c r="D123" s="212" t="s">
        <v>108</v>
      </c>
      <c r="E123" s="117" t="s">
        <v>104</v>
      </c>
      <c r="F123" s="121" t="s">
        <v>175</v>
      </c>
      <c r="G123" s="119">
        <v>4</v>
      </c>
      <c r="H123" s="120">
        <v>1</v>
      </c>
      <c r="I123" s="120">
        <v>1</v>
      </c>
      <c r="J123" s="119">
        <v>1</v>
      </c>
      <c r="K123" s="119">
        <v>1</v>
      </c>
      <c r="L123" s="11" t="s">
        <v>244</v>
      </c>
      <c r="M123" s="11" t="s">
        <v>350</v>
      </c>
      <c r="N123" s="11" t="s">
        <v>351</v>
      </c>
      <c r="O123" s="151">
        <f t="shared" si="12"/>
        <v>114</v>
      </c>
      <c r="P123" s="249" t="s">
        <v>736</v>
      </c>
      <c r="Q123" s="12" t="s">
        <v>352</v>
      </c>
      <c r="R123" s="12" t="s">
        <v>244</v>
      </c>
      <c r="S123" s="87">
        <v>15</v>
      </c>
      <c r="T123" s="12" t="s">
        <v>737</v>
      </c>
      <c r="U123" s="12" t="s">
        <v>448</v>
      </c>
      <c r="V123" s="12" t="s">
        <v>206</v>
      </c>
      <c r="W123" s="13" t="s">
        <v>456</v>
      </c>
      <c r="X123" s="13">
        <v>2</v>
      </c>
      <c r="Y123" s="13">
        <v>5</v>
      </c>
      <c r="Z123" s="13">
        <v>5</v>
      </c>
      <c r="AA123" s="13">
        <v>3</v>
      </c>
      <c r="AB123" s="15" t="s">
        <v>449</v>
      </c>
      <c r="AC123" s="13">
        <v>2</v>
      </c>
      <c r="AD123" s="13">
        <v>2</v>
      </c>
      <c r="AE123" s="222" t="s">
        <v>927</v>
      </c>
      <c r="AF123" s="222" t="s">
        <v>928</v>
      </c>
      <c r="AG123" s="224">
        <f>AD123/AC123</f>
        <v>1</v>
      </c>
      <c r="AH123" s="244">
        <v>5</v>
      </c>
      <c r="AI123" s="244">
        <v>2.5</v>
      </c>
      <c r="AJ123" s="286" t="s">
        <v>968</v>
      </c>
      <c r="AK123" s="259" t="s">
        <v>1039</v>
      </c>
      <c r="AL123" s="252">
        <f t="shared" ref="AL123:AL129" si="23">AI123/AH123</f>
        <v>0.5</v>
      </c>
      <c r="AM123" s="246"/>
      <c r="AN123" s="246"/>
      <c r="AO123" s="246"/>
      <c r="AP123" s="246"/>
      <c r="AQ123" s="246"/>
    </row>
    <row r="124" spans="1:43" s="17" customFormat="1" ht="60" x14ac:dyDescent="0.2">
      <c r="A124" s="303"/>
      <c r="B124" s="303"/>
      <c r="C124" s="303" t="s">
        <v>109</v>
      </c>
      <c r="D124" s="312" t="s">
        <v>110</v>
      </c>
      <c r="E124" s="311" t="s">
        <v>104</v>
      </c>
      <c r="F124" s="329" t="s">
        <v>176</v>
      </c>
      <c r="G124" s="307">
        <v>3</v>
      </c>
      <c r="H124" s="325">
        <v>0.25</v>
      </c>
      <c r="I124" s="300">
        <v>0.75</v>
      </c>
      <c r="J124" s="300">
        <v>1</v>
      </c>
      <c r="K124" s="300">
        <v>1</v>
      </c>
      <c r="L124" s="11" t="s">
        <v>208</v>
      </c>
      <c r="M124" s="11" t="s">
        <v>212</v>
      </c>
      <c r="N124" s="11" t="s">
        <v>325</v>
      </c>
      <c r="O124" s="151">
        <f t="shared" si="12"/>
        <v>115</v>
      </c>
      <c r="P124" s="152" t="s">
        <v>825</v>
      </c>
      <c r="Q124" s="151" t="s">
        <v>326</v>
      </c>
      <c r="R124" s="11" t="s">
        <v>327</v>
      </c>
      <c r="S124" s="91">
        <v>1</v>
      </c>
      <c r="T124" s="12" t="s">
        <v>826</v>
      </c>
      <c r="U124" s="72" t="s">
        <v>827</v>
      </c>
      <c r="V124" s="12" t="s">
        <v>206</v>
      </c>
      <c r="W124" s="13" t="s">
        <v>456</v>
      </c>
      <c r="X124" s="13"/>
      <c r="Y124" s="13"/>
      <c r="Z124" s="13"/>
      <c r="AA124" s="13">
        <v>1</v>
      </c>
      <c r="AB124" s="15" t="s">
        <v>828</v>
      </c>
      <c r="AC124" s="13"/>
      <c r="AD124" s="88"/>
      <c r="AE124" s="222"/>
      <c r="AF124" s="222"/>
      <c r="AG124" s="223"/>
      <c r="AH124" s="244"/>
      <c r="AI124" s="247"/>
      <c r="AJ124" s="247"/>
      <c r="AK124" s="259"/>
      <c r="AL124" s="247"/>
      <c r="AM124" s="246"/>
      <c r="AN124" s="246"/>
      <c r="AO124" s="246"/>
      <c r="AP124" s="246"/>
      <c r="AQ124" s="246"/>
    </row>
    <row r="125" spans="1:43" s="17" customFormat="1" ht="165" x14ac:dyDescent="0.2">
      <c r="A125" s="303"/>
      <c r="B125" s="303"/>
      <c r="C125" s="303"/>
      <c r="D125" s="313"/>
      <c r="E125" s="316"/>
      <c r="F125" s="330"/>
      <c r="G125" s="309"/>
      <c r="H125" s="326"/>
      <c r="I125" s="301"/>
      <c r="J125" s="301"/>
      <c r="K125" s="301"/>
      <c r="L125" s="11" t="s">
        <v>208</v>
      </c>
      <c r="M125" s="11" t="s">
        <v>212</v>
      </c>
      <c r="N125" s="11" t="s">
        <v>325</v>
      </c>
      <c r="O125" s="151">
        <f t="shared" si="12"/>
        <v>116</v>
      </c>
      <c r="P125" s="249" t="s">
        <v>328</v>
      </c>
      <c r="Q125" s="151" t="s">
        <v>326</v>
      </c>
      <c r="R125" s="11" t="s">
        <v>327</v>
      </c>
      <c r="S125" s="14">
        <v>1</v>
      </c>
      <c r="T125" s="151" t="s">
        <v>329</v>
      </c>
      <c r="U125" s="72" t="s">
        <v>330</v>
      </c>
      <c r="V125" s="88" t="s">
        <v>213</v>
      </c>
      <c r="W125" s="13" t="s">
        <v>456</v>
      </c>
      <c r="X125" s="187">
        <v>0.16669999999999999</v>
      </c>
      <c r="Y125" s="89">
        <v>0.33329999999999999</v>
      </c>
      <c r="Z125" s="187">
        <v>0.16669999999999999</v>
      </c>
      <c r="AA125" s="89">
        <v>0.33329999999999999</v>
      </c>
      <c r="AB125" s="15" t="s">
        <v>790</v>
      </c>
      <c r="AC125" s="187">
        <v>0.16669999999999999</v>
      </c>
      <c r="AD125" s="187">
        <v>0.16669999999999999</v>
      </c>
      <c r="AE125" s="222" t="s">
        <v>929</v>
      </c>
      <c r="AF125" s="222" t="s">
        <v>930</v>
      </c>
      <c r="AG125" s="224">
        <f>AD125/AC125</f>
        <v>1</v>
      </c>
      <c r="AH125" s="89">
        <v>0.33329999999999999</v>
      </c>
      <c r="AI125" s="89">
        <v>0.33329999999999999</v>
      </c>
      <c r="AJ125" s="289" t="s">
        <v>1051</v>
      </c>
      <c r="AK125" s="72" t="s">
        <v>970</v>
      </c>
      <c r="AL125" s="252">
        <f t="shared" si="23"/>
        <v>1</v>
      </c>
      <c r="AM125" s="246"/>
      <c r="AN125" s="246"/>
      <c r="AO125" s="246"/>
      <c r="AP125" s="246"/>
      <c r="AQ125" s="246"/>
    </row>
    <row r="126" spans="1:43" s="17" customFormat="1" ht="225" x14ac:dyDescent="0.2">
      <c r="A126" s="303"/>
      <c r="B126" s="303"/>
      <c r="C126" s="303"/>
      <c r="D126" s="313"/>
      <c r="E126" s="316"/>
      <c r="F126" s="330"/>
      <c r="G126" s="309"/>
      <c r="H126" s="326"/>
      <c r="I126" s="301"/>
      <c r="J126" s="301"/>
      <c r="K126" s="301"/>
      <c r="L126" s="11" t="s">
        <v>211</v>
      </c>
      <c r="M126" s="11" t="s">
        <v>212</v>
      </c>
      <c r="N126" s="11" t="s">
        <v>325</v>
      </c>
      <c r="O126" s="151">
        <f>O125+1</f>
        <v>117</v>
      </c>
      <c r="P126" s="249" t="s">
        <v>331</v>
      </c>
      <c r="Q126" s="151" t="s">
        <v>326</v>
      </c>
      <c r="R126" s="11" t="s">
        <v>327</v>
      </c>
      <c r="S126" s="14">
        <v>1</v>
      </c>
      <c r="T126" s="151" t="s">
        <v>332</v>
      </c>
      <c r="U126" s="72" t="s">
        <v>333</v>
      </c>
      <c r="V126" s="88" t="s">
        <v>213</v>
      </c>
      <c r="W126" s="13" t="s">
        <v>456</v>
      </c>
      <c r="X126" s="89">
        <v>0.21099999999999999</v>
      </c>
      <c r="Y126" s="187">
        <v>0.31580000000000003</v>
      </c>
      <c r="Z126" s="187">
        <v>0.21049999999999999</v>
      </c>
      <c r="AA126" s="188">
        <v>0.26319999999999999</v>
      </c>
      <c r="AB126" s="15" t="s">
        <v>791</v>
      </c>
      <c r="AC126" s="89">
        <v>0.21099999999999999</v>
      </c>
      <c r="AD126" s="232">
        <v>0.158</v>
      </c>
      <c r="AE126" s="222" t="s">
        <v>931</v>
      </c>
      <c r="AF126" s="222" t="s">
        <v>932</v>
      </c>
      <c r="AG126" s="224">
        <f>AD126/AC126</f>
        <v>0.74881516587677732</v>
      </c>
      <c r="AH126" s="187">
        <v>0.31580000000000003</v>
      </c>
      <c r="AI126" s="234">
        <f>AH126*80%</f>
        <v>0.25264000000000003</v>
      </c>
      <c r="AJ126" s="289" t="s">
        <v>1052</v>
      </c>
      <c r="AK126" s="72" t="s">
        <v>1053</v>
      </c>
      <c r="AL126" s="252">
        <f t="shared" si="23"/>
        <v>0.8</v>
      </c>
      <c r="AM126" s="246"/>
      <c r="AN126" s="246"/>
      <c r="AO126" s="246"/>
      <c r="AP126" s="246"/>
      <c r="AQ126" s="246"/>
    </row>
    <row r="127" spans="1:43" s="17" customFormat="1" ht="390" x14ac:dyDescent="0.2">
      <c r="A127" s="303"/>
      <c r="B127" s="303"/>
      <c r="C127" s="303"/>
      <c r="D127" s="313"/>
      <c r="E127" s="316"/>
      <c r="F127" s="330"/>
      <c r="G127" s="309"/>
      <c r="H127" s="326"/>
      <c r="I127" s="301"/>
      <c r="J127" s="301"/>
      <c r="K127" s="301"/>
      <c r="L127" s="11" t="s">
        <v>211</v>
      </c>
      <c r="M127" s="11" t="s">
        <v>212</v>
      </c>
      <c r="N127" s="11" t="s">
        <v>325</v>
      </c>
      <c r="O127" s="151">
        <f t="shared" si="12"/>
        <v>118</v>
      </c>
      <c r="P127" s="249" t="s">
        <v>334</v>
      </c>
      <c r="Q127" s="151" t="s">
        <v>326</v>
      </c>
      <c r="R127" s="11" t="s">
        <v>327</v>
      </c>
      <c r="S127" s="14">
        <v>1</v>
      </c>
      <c r="T127" s="151" t="s">
        <v>335</v>
      </c>
      <c r="U127" s="72" t="s">
        <v>336</v>
      </c>
      <c r="V127" s="88" t="s">
        <v>213</v>
      </c>
      <c r="W127" s="13" t="s">
        <v>456</v>
      </c>
      <c r="X127" s="89">
        <v>0.26900000000000002</v>
      </c>
      <c r="Y127" s="89">
        <v>0.23100000000000001</v>
      </c>
      <c r="Z127" s="89">
        <v>0.154</v>
      </c>
      <c r="AA127" s="90">
        <v>0.34599999999999997</v>
      </c>
      <c r="AB127" s="15" t="s">
        <v>792</v>
      </c>
      <c r="AC127" s="89">
        <v>0.26900000000000002</v>
      </c>
      <c r="AD127" s="233">
        <v>0.26900000000000002</v>
      </c>
      <c r="AE127" s="222" t="s">
        <v>933</v>
      </c>
      <c r="AF127" s="222" t="s">
        <v>934</v>
      </c>
      <c r="AG127" s="224">
        <f>AD127/AC127</f>
        <v>1</v>
      </c>
      <c r="AH127" s="89">
        <v>0.23100000000000001</v>
      </c>
      <c r="AI127" s="290">
        <f>AH127*75%</f>
        <v>0.17325000000000002</v>
      </c>
      <c r="AJ127" s="289" t="s">
        <v>1054</v>
      </c>
      <c r="AK127" s="72" t="s">
        <v>971</v>
      </c>
      <c r="AL127" s="252">
        <f t="shared" si="23"/>
        <v>0.75</v>
      </c>
      <c r="AM127" s="246"/>
      <c r="AN127" s="246"/>
      <c r="AO127" s="246"/>
      <c r="AP127" s="246"/>
      <c r="AQ127" s="246"/>
    </row>
    <row r="128" spans="1:43" s="17" customFormat="1" ht="165" x14ac:dyDescent="0.2">
      <c r="A128" s="303"/>
      <c r="B128" s="303"/>
      <c r="C128" s="303"/>
      <c r="D128" s="313"/>
      <c r="E128" s="316"/>
      <c r="F128" s="330"/>
      <c r="G128" s="309"/>
      <c r="H128" s="326"/>
      <c r="I128" s="301"/>
      <c r="J128" s="301"/>
      <c r="K128" s="301"/>
      <c r="L128" s="11" t="s">
        <v>211</v>
      </c>
      <c r="M128" s="11" t="s">
        <v>212</v>
      </c>
      <c r="N128" s="11" t="s">
        <v>325</v>
      </c>
      <c r="O128" s="151">
        <f t="shared" si="12"/>
        <v>119</v>
      </c>
      <c r="P128" s="249" t="s">
        <v>337</v>
      </c>
      <c r="Q128" s="151" t="s">
        <v>326</v>
      </c>
      <c r="R128" s="11" t="s">
        <v>327</v>
      </c>
      <c r="S128" s="14">
        <v>1</v>
      </c>
      <c r="T128" s="151" t="s">
        <v>338</v>
      </c>
      <c r="U128" s="72" t="s">
        <v>339</v>
      </c>
      <c r="V128" s="88" t="s">
        <v>213</v>
      </c>
      <c r="W128" s="13" t="s">
        <v>456</v>
      </c>
      <c r="X128" s="14">
        <v>0</v>
      </c>
      <c r="Y128" s="89">
        <v>9.0999999999999998E-2</v>
      </c>
      <c r="Z128" s="14">
        <v>0</v>
      </c>
      <c r="AA128" s="90">
        <v>0.90900000000000003</v>
      </c>
      <c r="AB128" s="15" t="s">
        <v>744</v>
      </c>
      <c r="AC128" s="14"/>
      <c r="AD128" s="88"/>
      <c r="AE128" s="222"/>
      <c r="AF128" s="222"/>
      <c r="AG128" s="223"/>
      <c r="AH128" s="89">
        <v>9.0999999999999998E-2</v>
      </c>
      <c r="AI128" s="89">
        <v>9.0999999999999998E-2</v>
      </c>
      <c r="AJ128" s="289" t="s">
        <v>1055</v>
      </c>
      <c r="AK128" s="72" t="s">
        <v>972</v>
      </c>
      <c r="AL128" s="252">
        <f t="shared" si="23"/>
        <v>1</v>
      </c>
      <c r="AM128" s="246"/>
      <c r="AN128" s="246"/>
      <c r="AO128" s="246"/>
      <c r="AP128" s="246"/>
      <c r="AQ128" s="246"/>
    </row>
    <row r="129" spans="1:43" s="17" customFormat="1" ht="210" x14ac:dyDescent="0.2">
      <c r="A129" s="303"/>
      <c r="B129" s="303"/>
      <c r="C129" s="303"/>
      <c r="D129" s="213" t="s">
        <v>111</v>
      </c>
      <c r="E129" s="104" t="s">
        <v>104</v>
      </c>
      <c r="F129" s="111" t="s">
        <v>187</v>
      </c>
      <c r="G129" s="103">
        <v>100</v>
      </c>
      <c r="H129" s="115">
        <v>0.25</v>
      </c>
      <c r="I129" s="115">
        <v>0.25</v>
      </c>
      <c r="J129" s="115">
        <v>0.25</v>
      </c>
      <c r="K129" s="115">
        <v>0.25</v>
      </c>
      <c r="L129" s="11" t="s">
        <v>208</v>
      </c>
      <c r="M129" s="11" t="s">
        <v>212</v>
      </c>
      <c r="N129" s="11" t="s">
        <v>325</v>
      </c>
      <c r="O129" s="151">
        <f t="shared" si="12"/>
        <v>120</v>
      </c>
      <c r="P129" s="249" t="s">
        <v>340</v>
      </c>
      <c r="Q129" s="151" t="s">
        <v>326</v>
      </c>
      <c r="R129" s="11" t="s">
        <v>327</v>
      </c>
      <c r="S129" s="14">
        <v>1</v>
      </c>
      <c r="T129" s="151" t="s">
        <v>341</v>
      </c>
      <c r="U129" s="72" t="s">
        <v>342</v>
      </c>
      <c r="V129" s="88" t="s">
        <v>213</v>
      </c>
      <c r="W129" s="13" t="s">
        <v>456</v>
      </c>
      <c r="X129" s="187">
        <v>0.23080000000000001</v>
      </c>
      <c r="Y129" s="89">
        <v>0.25600000000000001</v>
      </c>
      <c r="Z129" s="89">
        <v>0.20499999999999999</v>
      </c>
      <c r="AA129" s="187">
        <v>0.30769999999999997</v>
      </c>
      <c r="AB129" s="15" t="s">
        <v>793</v>
      </c>
      <c r="AC129" s="187">
        <v>0.23080000000000001</v>
      </c>
      <c r="AD129" s="234">
        <v>0.23080000000000001</v>
      </c>
      <c r="AE129" s="222" t="s">
        <v>935</v>
      </c>
      <c r="AF129" s="222" t="s">
        <v>936</v>
      </c>
      <c r="AG129" s="224">
        <f>AD129/AC129</f>
        <v>1</v>
      </c>
      <c r="AH129" s="89">
        <v>0.25600000000000001</v>
      </c>
      <c r="AI129" s="89">
        <f>25.6%*87.5%</f>
        <v>0.224</v>
      </c>
      <c r="AJ129" s="291" t="s">
        <v>1056</v>
      </c>
      <c r="AK129" s="72" t="s">
        <v>973</v>
      </c>
      <c r="AL129" s="233">
        <f t="shared" si="23"/>
        <v>0.875</v>
      </c>
      <c r="AM129" s="246"/>
      <c r="AN129" s="246"/>
      <c r="AO129" s="246"/>
      <c r="AP129" s="246"/>
      <c r="AQ129" s="246"/>
    </row>
    <row r="130" spans="1:43" s="17" customFormat="1" ht="75" x14ac:dyDescent="0.2">
      <c r="A130" s="303"/>
      <c r="B130" s="303"/>
      <c r="C130" s="303" t="s">
        <v>112</v>
      </c>
      <c r="D130" s="317" t="s">
        <v>113</v>
      </c>
      <c r="E130" s="303" t="s">
        <v>114</v>
      </c>
      <c r="F130" s="111" t="s">
        <v>177</v>
      </c>
      <c r="G130" s="106">
        <v>100</v>
      </c>
      <c r="H130" s="98">
        <v>5</v>
      </c>
      <c r="I130" s="98">
        <v>35</v>
      </c>
      <c r="J130" s="98">
        <v>35</v>
      </c>
      <c r="K130" s="98">
        <v>25</v>
      </c>
      <c r="L130" s="165" t="s">
        <v>232</v>
      </c>
      <c r="M130" s="165" t="s">
        <v>688</v>
      </c>
      <c r="N130" s="165" t="s">
        <v>777</v>
      </c>
      <c r="O130" s="151">
        <f t="shared" si="12"/>
        <v>121</v>
      </c>
      <c r="P130" s="15" t="s">
        <v>778</v>
      </c>
      <c r="Q130" s="204" t="s">
        <v>779</v>
      </c>
      <c r="R130" s="170" t="s">
        <v>688</v>
      </c>
      <c r="S130" s="216">
        <v>0.9</v>
      </c>
      <c r="T130" s="173" t="s">
        <v>780</v>
      </c>
      <c r="U130" s="173" t="s">
        <v>781</v>
      </c>
      <c r="V130" s="12" t="s">
        <v>206</v>
      </c>
      <c r="W130" s="13" t="s">
        <v>456</v>
      </c>
      <c r="X130" s="180">
        <v>0.4</v>
      </c>
      <c r="Y130" s="180"/>
      <c r="Z130" s="180">
        <v>0.1</v>
      </c>
      <c r="AA130" s="183">
        <v>0.5</v>
      </c>
      <c r="AB130" s="15" t="s">
        <v>782</v>
      </c>
      <c r="AC130" s="235">
        <v>0.4</v>
      </c>
      <c r="AD130" s="236">
        <v>0</v>
      </c>
      <c r="AE130" s="237" t="s">
        <v>937</v>
      </c>
      <c r="AF130" s="238" t="s">
        <v>938</v>
      </c>
      <c r="AG130" s="224">
        <f>AD130/AC130</f>
        <v>0</v>
      </c>
      <c r="AH130" s="235"/>
      <c r="AI130" s="247"/>
      <c r="AJ130" s="247"/>
      <c r="AK130" s="259"/>
      <c r="AL130" s="247"/>
      <c r="AM130" s="246"/>
      <c r="AN130" s="246"/>
      <c r="AO130" s="246"/>
      <c r="AP130" s="246"/>
      <c r="AQ130" s="246"/>
    </row>
    <row r="131" spans="1:43" s="148" customFormat="1" ht="75" x14ac:dyDescent="0.2">
      <c r="A131" s="303"/>
      <c r="B131" s="303"/>
      <c r="C131" s="303"/>
      <c r="D131" s="317"/>
      <c r="E131" s="303"/>
      <c r="F131" s="159"/>
      <c r="G131" s="158"/>
      <c r="H131" s="160"/>
      <c r="I131" s="160"/>
      <c r="J131" s="160"/>
      <c r="K131" s="160"/>
      <c r="L131" s="165" t="s">
        <v>232</v>
      </c>
      <c r="M131" s="165" t="s">
        <v>688</v>
      </c>
      <c r="N131" s="165" t="s">
        <v>777</v>
      </c>
      <c r="O131" s="151">
        <f t="shared" si="12"/>
        <v>122</v>
      </c>
      <c r="P131" s="15" t="s">
        <v>783</v>
      </c>
      <c r="Q131" s="151" t="s">
        <v>779</v>
      </c>
      <c r="R131" s="167" t="s">
        <v>688</v>
      </c>
      <c r="S131" s="168">
        <v>0.3</v>
      </c>
      <c r="T131" s="174" t="s">
        <v>784</v>
      </c>
      <c r="U131" s="174" t="s">
        <v>785</v>
      </c>
      <c r="V131" s="12" t="s">
        <v>206</v>
      </c>
      <c r="W131" s="13" t="s">
        <v>456</v>
      </c>
      <c r="X131" s="181">
        <v>0.1</v>
      </c>
      <c r="Y131" s="181"/>
      <c r="Z131" s="181">
        <v>0.05</v>
      </c>
      <c r="AA131" s="184">
        <v>0.15</v>
      </c>
      <c r="AB131" s="15" t="s">
        <v>784</v>
      </c>
      <c r="AC131" s="239">
        <v>0.1</v>
      </c>
      <c r="AD131" s="40">
        <v>0</v>
      </c>
      <c r="AE131" s="237" t="s">
        <v>937</v>
      </c>
      <c r="AF131" s="41" t="s">
        <v>938</v>
      </c>
      <c r="AG131" s="224">
        <f>AD131/AC131</f>
        <v>0</v>
      </c>
      <c r="AH131" s="239"/>
      <c r="AI131" s="247"/>
      <c r="AJ131" s="247"/>
      <c r="AK131" s="259"/>
      <c r="AL131" s="247"/>
      <c r="AM131" s="246"/>
      <c r="AN131" s="246"/>
      <c r="AO131" s="246"/>
      <c r="AP131" s="246"/>
      <c r="AQ131" s="246"/>
    </row>
    <row r="132" spans="1:43" s="148" customFormat="1" ht="150" x14ac:dyDescent="0.2">
      <c r="A132" s="303"/>
      <c r="B132" s="303"/>
      <c r="C132" s="303"/>
      <c r="D132" s="317"/>
      <c r="E132" s="303"/>
      <c r="F132" s="159"/>
      <c r="G132" s="158"/>
      <c r="H132" s="160"/>
      <c r="I132" s="160"/>
      <c r="J132" s="160"/>
      <c r="K132" s="160"/>
      <c r="L132" s="165" t="s">
        <v>232</v>
      </c>
      <c r="M132" s="165" t="s">
        <v>688</v>
      </c>
      <c r="N132" s="165" t="s">
        <v>777</v>
      </c>
      <c r="O132" s="151">
        <f t="shared" si="12"/>
        <v>123</v>
      </c>
      <c r="P132" s="15" t="s">
        <v>786</v>
      </c>
      <c r="Q132" s="151" t="s">
        <v>779</v>
      </c>
      <c r="R132" s="167" t="s">
        <v>688</v>
      </c>
      <c r="S132" s="168">
        <v>0.55000000000000004</v>
      </c>
      <c r="T132" s="171" t="s">
        <v>787</v>
      </c>
      <c r="U132" s="171" t="s">
        <v>788</v>
      </c>
      <c r="V132" s="175" t="s">
        <v>213</v>
      </c>
      <c r="W132" s="13" t="s">
        <v>456</v>
      </c>
      <c r="X132" s="178">
        <v>0.4</v>
      </c>
      <c r="Y132" s="178">
        <v>0.05</v>
      </c>
      <c r="Z132" s="178">
        <v>0.05</v>
      </c>
      <c r="AA132" s="179">
        <v>0.05</v>
      </c>
      <c r="AB132" s="15" t="s">
        <v>789</v>
      </c>
      <c r="AC132" s="40">
        <v>0.4</v>
      </c>
      <c r="AD132" s="40">
        <v>0.38</v>
      </c>
      <c r="AE132" s="73" t="s">
        <v>939</v>
      </c>
      <c r="AF132" s="73" t="s">
        <v>940</v>
      </c>
      <c r="AG132" s="224">
        <f>AD132/AC132</f>
        <v>0.95</v>
      </c>
      <c r="AH132" s="40">
        <v>0.05</v>
      </c>
      <c r="AI132" s="40">
        <v>0.05</v>
      </c>
      <c r="AJ132" s="292" t="s">
        <v>1022</v>
      </c>
      <c r="AK132" s="293" t="s">
        <v>1023</v>
      </c>
      <c r="AL132" s="252">
        <f t="shared" ref="AL132" si="24">AI132/AH132</f>
        <v>1</v>
      </c>
      <c r="AM132" s="246"/>
      <c r="AN132" s="246"/>
      <c r="AO132" s="246"/>
      <c r="AP132" s="246"/>
      <c r="AQ132" s="246"/>
    </row>
    <row r="133" spans="1:43" s="17" customFormat="1" ht="147" customHeight="1" x14ac:dyDescent="0.2">
      <c r="A133" s="303"/>
      <c r="B133" s="303"/>
      <c r="C133" s="303"/>
      <c r="D133" s="201" t="s">
        <v>115</v>
      </c>
      <c r="E133" s="161" t="s">
        <v>114</v>
      </c>
      <c r="F133" s="163" t="s">
        <v>178</v>
      </c>
      <c r="G133" s="161">
        <v>100</v>
      </c>
      <c r="H133" s="162">
        <v>0</v>
      </c>
      <c r="I133" s="162">
        <v>30</v>
      </c>
      <c r="J133" s="162">
        <v>35</v>
      </c>
      <c r="K133" s="162">
        <v>35</v>
      </c>
      <c r="L133" s="166" t="s">
        <v>232</v>
      </c>
      <c r="M133" s="166" t="s">
        <v>688</v>
      </c>
      <c r="N133" s="166" t="s">
        <v>777</v>
      </c>
      <c r="O133" s="151">
        <f t="shared" si="12"/>
        <v>124</v>
      </c>
      <c r="P133" s="186" t="s">
        <v>853</v>
      </c>
      <c r="Q133" s="72"/>
      <c r="R133" s="169"/>
      <c r="S133" s="169"/>
      <c r="T133" s="172"/>
      <c r="U133" s="172"/>
      <c r="V133" s="12"/>
      <c r="W133" s="13"/>
      <c r="X133" s="182"/>
      <c r="Y133" s="182"/>
      <c r="Z133" s="177"/>
      <c r="AA133" s="185"/>
      <c r="AB133" s="15"/>
      <c r="AC133" s="240"/>
      <c r="AD133" s="72"/>
      <c r="AE133" s="222"/>
      <c r="AF133" s="222"/>
      <c r="AG133" s="223"/>
      <c r="AH133" s="240"/>
      <c r="AI133" s="247"/>
      <c r="AJ133" s="247"/>
      <c r="AK133" s="259"/>
      <c r="AL133" s="247"/>
      <c r="AM133" s="246"/>
      <c r="AN133" s="246"/>
      <c r="AO133" s="246"/>
      <c r="AP133" s="246"/>
      <c r="AQ133" s="246"/>
    </row>
    <row r="134" spans="1:43" s="17" customFormat="1" ht="60" x14ac:dyDescent="0.2">
      <c r="A134" s="303"/>
      <c r="B134" s="303"/>
      <c r="C134" s="303" t="s">
        <v>116</v>
      </c>
      <c r="D134" s="302" t="s">
        <v>117</v>
      </c>
      <c r="E134" s="304" t="s">
        <v>104</v>
      </c>
      <c r="F134" s="329" t="s">
        <v>188</v>
      </c>
      <c r="G134" s="307">
        <v>100</v>
      </c>
      <c r="H134" s="323">
        <v>10</v>
      </c>
      <c r="I134" s="323">
        <v>30</v>
      </c>
      <c r="J134" s="323">
        <v>30</v>
      </c>
      <c r="K134" s="323">
        <v>30</v>
      </c>
      <c r="L134" s="11" t="s">
        <v>208</v>
      </c>
      <c r="M134" s="11" t="s">
        <v>602</v>
      </c>
      <c r="N134" s="11" t="s">
        <v>625</v>
      </c>
      <c r="O134" s="151">
        <f t="shared" si="12"/>
        <v>125</v>
      </c>
      <c r="P134" s="15" t="s">
        <v>757</v>
      </c>
      <c r="Q134" s="151" t="s">
        <v>104</v>
      </c>
      <c r="R134" s="11" t="s">
        <v>626</v>
      </c>
      <c r="S134" s="23">
        <v>3</v>
      </c>
      <c r="T134" s="11" t="s">
        <v>758</v>
      </c>
      <c r="U134" s="130" t="s">
        <v>627</v>
      </c>
      <c r="V134" s="12" t="s">
        <v>206</v>
      </c>
      <c r="W134" s="13" t="s">
        <v>456</v>
      </c>
      <c r="X134" s="23"/>
      <c r="Y134" s="23">
        <v>3</v>
      </c>
      <c r="Z134" s="14"/>
      <c r="AA134" s="30"/>
      <c r="AB134" s="15" t="s">
        <v>759</v>
      </c>
      <c r="AC134" s="23"/>
      <c r="AD134" s="88"/>
      <c r="AE134" s="222"/>
      <c r="AF134" s="222"/>
      <c r="AG134" s="223"/>
      <c r="AH134" s="23">
        <v>3</v>
      </c>
      <c r="AI134" s="88">
        <v>0</v>
      </c>
      <c r="AJ134" s="289" t="s">
        <v>1057</v>
      </c>
      <c r="AK134" s="259" t="s">
        <v>938</v>
      </c>
      <c r="AL134" s="252">
        <f t="shared" ref="AL134:AL138" si="25">AI134/AH134</f>
        <v>0</v>
      </c>
      <c r="AM134" s="246"/>
      <c r="AN134" s="246"/>
      <c r="AO134" s="246"/>
      <c r="AP134" s="246"/>
      <c r="AQ134" s="246"/>
    </row>
    <row r="135" spans="1:43" s="17" customFormat="1" ht="60" x14ac:dyDescent="0.2">
      <c r="A135" s="303"/>
      <c r="B135" s="303"/>
      <c r="C135" s="303"/>
      <c r="D135" s="302"/>
      <c r="E135" s="305"/>
      <c r="F135" s="330"/>
      <c r="G135" s="309"/>
      <c r="H135" s="327"/>
      <c r="I135" s="327"/>
      <c r="J135" s="327"/>
      <c r="K135" s="327"/>
      <c r="L135" s="11" t="s">
        <v>208</v>
      </c>
      <c r="M135" s="11" t="s">
        <v>603</v>
      </c>
      <c r="N135" s="11" t="s">
        <v>657</v>
      </c>
      <c r="O135" s="151">
        <f t="shared" si="12"/>
        <v>126</v>
      </c>
      <c r="P135" s="15" t="s">
        <v>628</v>
      </c>
      <c r="Q135" s="151" t="s">
        <v>104</v>
      </c>
      <c r="R135" s="11" t="s">
        <v>626</v>
      </c>
      <c r="S135" s="23">
        <v>2</v>
      </c>
      <c r="T135" s="40" t="s">
        <v>629</v>
      </c>
      <c r="U135" s="11" t="s">
        <v>630</v>
      </c>
      <c r="V135" s="12" t="s">
        <v>206</v>
      </c>
      <c r="W135" s="13" t="s">
        <v>456</v>
      </c>
      <c r="X135" s="23"/>
      <c r="Y135" s="23">
        <v>1</v>
      </c>
      <c r="Z135" s="23"/>
      <c r="AA135" s="140">
        <v>1</v>
      </c>
      <c r="AB135" s="15" t="s">
        <v>631</v>
      </c>
      <c r="AC135" s="23"/>
      <c r="AD135" s="88"/>
      <c r="AE135" s="222"/>
      <c r="AF135" s="222"/>
      <c r="AG135" s="223"/>
      <c r="AH135" s="23">
        <v>1</v>
      </c>
      <c r="AI135" s="88">
        <v>0</v>
      </c>
      <c r="AJ135" s="264" t="s">
        <v>1040</v>
      </c>
      <c r="AK135" s="259" t="s">
        <v>938</v>
      </c>
      <c r="AL135" s="252">
        <f t="shared" si="25"/>
        <v>0</v>
      </c>
      <c r="AM135" s="246"/>
      <c r="AN135" s="246"/>
      <c r="AO135" s="246"/>
      <c r="AP135" s="246"/>
      <c r="AQ135" s="246"/>
    </row>
    <row r="136" spans="1:43" s="17" customFormat="1" ht="75" x14ac:dyDescent="0.2">
      <c r="A136" s="303"/>
      <c r="B136" s="303"/>
      <c r="C136" s="303"/>
      <c r="D136" s="302"/>
      <c r="E136" s="305"/>
      <c r="F136" s="330"/>
      <c r="G136" s="309"/>
      <c r="H136" s="327"/>
      <c r="I136" s="327"/>
      <c r="J136" s="327"/>
      <c r="K136" s="327"/>
      <c r="L136" s="11" t="s">
        <v>208</v>
      </c>
      <c r="M136" s="11" t="s">
        <v>602</v>
      </c>
      <c r="N136" s="11" t="s">
        <v>625</v>
      </c>
      <c r="O136" s="151">
        <f t="shared" si="12"/>
        <v>127</v>
      </c>
      <c r="P136" s="15" t="s">
        <v>632</v>
      </c>
      <c r="Q136" s="151" t="s">
        <v>104</v>
      </c>
      <c r="R136" s="11" t="s">
        <v>626</v>
      </c>
      <c r="S136" s="23">
        <v>4</v>
      </c>
      <c r="T136" s="40" t="s">
        <v>633</v>
      </c>
      <c r="U136" s="11" t="s">
        <v>634</v>
      </c>
      <c r="V136" s="12" t="s">
        <v>206</v>
      </c>
      <c r="W136" s="13" t="s">
        <v>456</v>
      </c>
      <c r="X136" s="23">
        <v>1</v>
      </c>
      <c r="Y136" s="23">
        <v>1</v>
      </c>
      <c r="Z136" s="23">
        <v>1</v>
      </c>
      <c r="AA136" s="140">
        <v>1</v>
      </c>
      <c r="AB136" s="15" t="s">
        <v>635</v>
      </c>
      <c r="AC136" s="23">
        <v>1</v>
      </c>
      <c r="AD136" s="23">
        <v>1</v>
      </c>
      <c r="AE136" s="222" t="s">
        <v>941</v>
      </c>
      <c r="AF136" s="222" t="s">
        <v>942</v>
      </c>
      <c r="AG136" s="224">
        <f>AD136/AC136</f>
        <v>1</v>
      </c>
      <c r="AH136" s="23">
        <v>1</v>
      </c>
      <c r="AI136" s="88">
        <v>1</v>
      </c>
      <c r="AJ136" s="264" t="s">
        <v>976</v>
      </c>
      <c r="AK136" s="259" t="s">
        <v>977</v>
      </c>
      <c r="AL136" s="252">
        <f t="shared" si="25"/>
        <v>1</v>
      </c>
      <c r="AM136" s="246"/>
      <c r="AN136" s="246"/>
      <c r="AO136" s="246"/>
      <c r="AP136" s="246"/>
      <c r="AQ136" s="246"/>
    </row>
    <row r="137" spans="1:43" s="17" customFormat="1" ht="90" x14ac:dyDescent="0.2">
      <c r="A137" s="303"/>
      <c r="B137" s="303"/>
      <c r="C137" s="303"/>
      <c r="D137" s="302"/>
      <c r="E137" s="305"/>
      <c r="F137" s="330"/>
      <c r="G137" s="309"/>
      <c r="H137" s="327"/>
      <c r="I137" s="327"/>
      <c r="J137" s="327"/>
      <c r="K137" s="327"/>
      <c r="L137" s="11" t="s">
        <v>208</v>
      </c>
      <c r="M137" s="11" t="s">
        <v>603</v>
      </c>
      <c r="N137" s="11" t="s">
        <v>658</v>
      </c>
      <c r="O137" s="151">
        <f t="shared" ref="O137:O148" si="26">O136+1</f>
        <v>128</v>
      </c>
      <c r="P137" s="15" t="s">
        <v>636</v>
      </c>
      <c r="Q137" s="151" t="s">
        <v>104</v>
      </c>
      <c r="R137" s="11" t="s">
        <v>626</v>
      </c>
      <c r="S137" s="23">
        <v>3</v>
      </c>
      <c r="T137" s="40" t="s">
        <v>637</v>
      </c>
      <c r="U137" s="11" t="s">
        <v>638</v>
      </c>
      <c r="V137" s="12" t="s">
        <v>206</v>
      </c>
      <c r="W137" s="13" t="s">
        <v>456</v>
      </c>
      <c r="X137" s="23"/>
      <c r="Y137" s="23">
        <v>1</v>
      </c>
      <c r="Z137" s="23">
        <v>1</v>
      </c>
      <c r="AA137" s="140">
        <v>1</v>
      </c>
      <c r="AB137" s="40" t="s">
        <v>637</v>
      </c>
      <c r="AC137" s="23"/>
      <c r="AD137" s="88"/>
      <c r="AE137" s="222"/>
      <c r="AF137" s="222"/>
      <c r="AG137" s="223"/>
      <c r="AH137" s="23">
        <v>1</v>
      </c>
      <c r="AI137" s="88">
        <v>0</v>
      </c>
      <c r="AJ137" s="264" t="s">
        <v>1040</v>
      </c>
      <c r="AK137" s="259" t="s">
        <v>938</v>
      </c>
      <c r="AL137" s="252">
        <f t="shared" si="25"/>
        <v>0</v>
      </c>
      <c r="AM137" s="246"/>
      <c r="AN137" s="246"/>
      <c r="AO137" s="246"/>
      <c r="AP137" s="246"/>
      <c r="AQ137" s="246"/>
    </row>
    <row r="138" spans="1:43" s="17" customFormat="1" ht="90" x14ac:dyDescent="0.2">
      <c r="A138" s="303"/>
      <c r="B138" s="303"/>
      <c r="C138" s="303"/>
      <c r="D138" s="302"/>
      <c r="E138" s="305"/>
      <c r="F138" s="330"/>
      <c r="G138" s="309"/>
      <c r="H138" s="327"/>
      <c r="I138" s="327"/>
      <c r="J138" s="327"/>
      <c r="K138" s="327"/>
      <c r="L138" s="11" t="s">
        <v>208</v>
      </c>
      <c r="M138" s="11" t="s">
        <v>603</v>
      </c>
      <c r="N138" s="11" t="s">
        <v>625</v>
      </c>
      <c r="O138" s="151">
        <f t="shared" si="26"/>
        <v>129</v>
      </c>
      <c r="P138" s="65" t="s">
        <v>639</v>
      </c>
      <c r="Q138" s="151" t="s">
        <v>104</v>
      </c>
      <c r="R138" s="11" t="s">
        <v>626</v>
      </c>
      <c r="S138" s="23">
        <v>4</v>
      </c>
      <c r="T138" s="65" t="s">
        <v>640</v>
      </c>
      <c r="U138" s="11" t="s">
        <v>641</v>
      </c>
      <c r="V138" s="12" t="s">
        <v>206</v>
      </c>
      <c r="W138" s="13" t="s">
        <v>456</v>
      </c>
      <c r="X138" s="23">
        <v>1</v>
      </c>
      <c r="Y138" s="23">
        <v>1</v>
      </c>
      <c r="Z138" s="23">
        <v>1</v>
      </c>
      <c r="AA138" s="140">
        <v>1</v>
      </c>
      <c r="AB138" s="15" t="s">
        <v>642</v>
      </c>
      <c r="AC138" s="23">
        <v>1</v>
      </c>
      <c r="AD138" s="88">
        <v>0</v>
      </c>
      <c r="AE138" s="222" t="s">
        <v>943</v>
      </c>
      <c r="AF138" s="222"/>
      <c r="AG138" s="224">
        <f>AD138/AC138</f>
        <v>0</v>
      </c>
      <c r="AH138" s="23">
        <v>1</v>
      </c>
      <c r="AI138" s="88">
        <v>0</v>
      </c>
      <c r="AJ138" s="264" t="s">
        <v>978</v>
      </c>
      <c r="AK138" s="259" t="s">
        <v>938</v>
      </c>
      <c r="AL138" s="252">
        <f t="shared" si="25"/>
        <v>0</v>
      </c>
      <c r="AM138" s="246"/>
      <c r="AN138" s="246"/>
      <c r="AO138" s="246"/>
      <c r="AP138" s="246"/>
      <c r="AQ138" s="246"/>
    </row>
    <row r="139" spans="1:43" s="17" customFormat="1" ht="60" x14ac:dyDescent="0.2">
      <c r="A139" s="303"/>
      <c r="B139" s="303"/>
      <c r="C139" s="303"/>
      <c r="D139" s="302"/>
      <c r="E139" s="321"/>
      <c r="F139" s="333"/>
      <c r="G139" s="322"/>
      <c r="H139" s="324"/>
      <c r="I139" s="324"/>
      <c r="J139" s="324"/>
      <c r="K139" s="324"/>
      <c r="L139" s="11" t="s">
        <v>208</v>
      </c>
      <c r="M139" s="11" t="s">
        <v>603</v>
      </c>
      <c r="N139" s="11" t="s">
        <v>657</v>
      </c>
      <c r="O139" s="151">
        <f t="shared" si="26"/>
        <v>130</v>
      </c>
      <c r="P139" s="65" t="s">
        <v>643</v>
      </c>
      <c r="Q139" s="151" t="s">
        <v>104</v>
      </c>
      <c r="R139" s="11" t="s">
        <v>626</v>
      </c>
      <c r="S139" s="23">
        <v>1</v>
      </c>
      <c r="T139" s="40" t="s">
        <v>644</v>
      </c>
      <c r="U139" s="11" t="s">
        <v>645</v>
      </c>
      <c r="V139" s="12" t="s">
        <v>206</v>
      </c>
      <c r="W139" s="13" t="s">
        <v>456</v>
      </c>
      <c r="X139" s="23"/>
      <c r="Y139" s="23"/>
      <c r="Z139" s="23">
        <v>1</v>
      </c>
      <c r="AA139" s="140"/>
      <c r="AB139" s="15" t="s">
        <v>760</v>
      </c>
      <c r="AC139" s="23"/>
      <c r="AD139" s="88"/>
      <c r="AE139" s="222"/>
      <c r="AF139" s="222"/>
      <c r="AG139" s="223"/>
      <c r="AH139" s="23"/>
      <c r="AI139" s="247"/>
      <c r="AJ139" s="247"/>
      <c r="AK139" s="259"/>
      <c r="AL139" s="247"/>
      <c r="AM139" s="246"/>
      <c r="AN139" s="246"/>
      <c r="AO139" s="246"/>
      <c r="AP139" s="246"/>
      <c r="AQ139" s="246"/>
    </row>
    <row r="140" spans="1:43" ht="60" x14ac:dyDescent="0.2">
      <c r="A140" s="303"/>
      <c r="B140" s="303"/>
      <c r="C140" s="303"/>
      <c r="D140" s="144" t="s">
        <v>118</v>
      </c>
      <c r="E140" s="130" t="s">
        <v>104</v>
      </c>
      <c r="F140" s="128" t="s">
        <v>179</v>
      </c>
      <c r="G140" s="127">
        <v>100</v>
      </c>
      <c r="H140" s="127">
        <v>5</v>
      </c>
      <c r="I140" s="127">
        <v>50</v>
      </c>
      <c r="J140" s="127">
        <v>45</v>
      </c>
      <c r="K140" s="127"/>
      <c r="L140" s="11" t="s">
        <v>208</v>
      </c>
      <c r="M140" s="11" t="s">
        <v>602</v>
      </c>
      <c r="N140" s="11" t="s">
        <v>625</v>
      </c>
      <c r="O140" s="151">
        <f t="shared" si="26"/>
        <v>131</v>
      </c>
      <c r="P140" s="15" t="s">
        <v>646</v>
      </c>
      <c r="Q140" s="151" t="s">
        <v>647</v>
      </c>
      <c r="R140" s="11" t="s">
        <v>626</v>
      </c>
      <c r="S140" s="23">
        <v>1</v>
      </c>
      <c r="T140" s="11" t="s">
        <v>648</v>
      </c>
      <c r="U140" s="130" t="s">
        <v>649</v>
      </c>
      <c r="V140" s="12" t="s">
        <v>206</v>
      </c>
      <c r="W140" s="13" t="s">
        <v>456</v>
      </c>
      <c r="X140" s="23"/>
      <c r="Y140" s="23"/>
      <c r="Z140" s="23">
        <v>1</v>
      </c>
      <c r="AA140" s="23"/>
      <c r="AB140" s="15" t="s">
        <v>761</v>
      </c>
      <c r="AC140" s="23"/>
      <c r="AD140" s="88"/>
      <c r="AE140" s="222"/>
      <c r="AF140" s="222"/>
      <c r="AG140" s="223"/>
      <c r="AH140" s="23"/>
      <c r="AI140" s="247"/>
      <c r="AJ140" s="247"/>
      <c r="AK140" s="259"/>
      <c r="AL140" s="247"/>
      <c r="AM140" s="246"/>
      <c r="AN140" s="246"/>
      <c r="AO140" s="246"/>
      <c r="AP140" s="246"/>
      <c r="AQ140" s="246"/>
    </row>
    <row r="141" spans="1:43" ht="60" x14ac:dyDescent="0.2">
      <c r="A141" s="303"/>
      <c r="B141" s="303"/>
      <c r="C141" s="303"/>
      <c r="D141" s="302" t="s">
        <v>119</v>
      </c>
      <c r="E141" s="303" t="s">
        <v>104</v>
      </c>
      <c r="F141" s="329" t="s">
        <v>180</v>
      </c>
      <c r="G141" s="307">
        <v>100</v>
      </c>
      <c r="H141" s="323">
        <v>100</v>
      </c>
      <c r="I141" s="323">
        <v>100</v>
      </c>
      <c r="J141" s="307">
        <v>100</v>
      </c>
      <c r="K141" s="307">
        <v>100</v>
      </c>
      <c r="L141" s="11" t="s">
        <v>208</v>
      </c>
      <c r="M141" s="11" t="s">
        <v>602</v>
      </c>
      <c r="N141" s="11" t="s">
        <v>625</v>
      </c>
      <c r="O141" s="151">
        <f t="shared" si="26"/>
        <v>132</v>
      </c>
      <c r="P141" s="15" t="s">
        <v>762</v>
      </c>
      <c r="Q141" s="151" t="s">
        <v>104</v>
      </c>
      <c r="R141" s="11" t="s">
        <v>626</v>
      </c>
      <c r="S141" s="23">
        <v>2</v>
      </c>
      <c r="T141" s="11" t="s">
        <v>763</v>
      </c>
      <c r="U141" s="130" t="s">
        <v>627</v>
      </c>
      <c r="V141" s="12" t="s">
        <v>206</v>
      </c>
      <c r="W141" s="13" t="s">
        <v>456</v>
      </c>
      <c r="X141" s="23"/>
      <c r="Y141" s="23"/>
      <c r="Z141" s="23">
        <v>2</v>
      </c>
      <c r="AA141" s="14"/>
      <c r="AB141" s="15" t="s">
        <v>764</v>
      </c>
      <c r="AC141" s="23"/>
      <c r="AD141" s="88"/>
      <c r="AE141" s="222"/>
      <c r="AF141" s="222"/>
      <c r="AG141" s="223"/>
      <c r="AH141" s="23"/>
      <c r="AI141" s="247"/>
      <c r="AJ141" s="247"/>
      <c r="AK141" s="259"/>
      <c r="AL141" s="247"/>
      <c r="AM141" s="246"/>
      <c r="AN141" s="246"/>
      <c r="AO141" s="246"/>
      <c r="AP141" s="246"/>
      <c r="AQ141" s="246"/>
    </row>
    <row r="142" spans="1:43" ht="60" x14ac:dyDescent="0.2">
      <c r="A142" s="303"/>
      <c r="B142" s="303"/>
      <c r="C142" s="303"/>
      <c r="D142" s="302"/>
      <c r="E142" s="303"/>
      <c r="F142" s="330"/>
      <c r="G142" s="309"/>
      <c r="H142" s="327"/>
      <c r="I142" s="327"/>
      <c r="J142" s="309"/>
      <c r="K142" s="309"/>
      <c r="L142" s="11" t="s">
        <v>208</v>
      </c>
      <c r="M142" s="11" t="s">
        <v>602</v>
      </c>
      <c r="N142" s="11" t="s">
        <v>657</v>
      </c>
      <c r="O142" s="151">
        <f t="shared" si="26"/>
        <v>133</v>
      </c>
      <c r="P142" s="15" t="s">
        <v>765</v>
      </c>
      <c r="Q142" s="151" t="s">
        <v>104</v>
      </c>
      <c r="R142" s="11" t="s">
        <v>626</v>
      </c>
      <c r="S142" s="164">
        <v>0.2</v>
      </c>
      <c r="T142" s="11" t="s">
        <v>650</v>
      </c>
      <c r="U142" s="130" t="s">
        <v>651</v>
      </c>
      <c r="V142" s="11" t="s">
        <v>401</v>
      </c>
      <c r="W142" s="13" t="s">
        <v>456</v>
      </c>
      <c r="X142" s="164">
        <v>0.1</v>
      </c>
      <c r="Y142" s="164">
        <v>0.1</v>
      </c>
      <c r="Z142" s="141"/>
      <c r="AA142" s="142"/>
      <c r="AB142" s="15" t="s">
        <v>652</v>
      </c>
      <c r="AC142" s="164">
        <v>0.1</v>
      </c>
      <c r="AD142" s="241">
        <v>0.1</v>
      </c>
      <c r="AE142" s="222" t="s">
        <v>944</v>
      </c>
      <c r="AF142" s="222" t="s">
        <v>945</v>
      </c>
      <c r="AG142" s="224">
        <f>AD142/AC142</f>
        <v>1</v>
      </c>
      <c r="AH142" s="164">
        <v>0.1</v>
      </c>
      <c r="AI142" s="232">
        <v>0.06</v>
      </c>
      <c r="AJ142" s="264" t="s">
        <v>979</v>
      </c>
      <c r="AK142" s="259" t="s">
        <v>980</v>
      </c>
      <c r="AL142" s="252">
        <f t="shared" ref="AL142:AL148" si="27">AI142/AH142</f>
        <v>0.6</v>
      </c>
      <c r="AM142" s="246"/>
      <c r="AN142" s="246"/>
      <c r="AO142" s="246"/>
      <c r="AP142" s="246"/>
      <c r="AQ142" s="246"/>
    </row>
    <row r="143" spans="1:43" ht="60" x14ac:dyDescent="0.2">
      <c r="A143" s="303"/>
      <c r="B143" s="303"/>
      <c r="C143" s="303"/>
      <c r="D143" s="144" t="s">
        <v>120</v>
      </c>
      <c r="E143" s="75" t="s">
        <v>104</v>
      </c>
      <c r="F143" s="111" t="s">
        <v>181</v>
      </c>
      <c r="G143" s="103">
        <v>1</v>
      </c>
      <c r="H143" s="99"/>
      <c r="I143" s="99" t="s">
        <v>132</v>
      </c>
      <c r="J143" s="103" t="s">
        <v>132</v>
      </c>
      <c r="K143" s="103"/>
      <c r="L143" s="11" t="s">
        <v>208</v>
      </c>
      <c r="M143" s="11" t="s">
        <v>602</v>
      </c>
      <c r="N143" s="11" t="s">
        <v>625</v>
      </c>
      <c r="O143" s="151">
        <f t="shared" si="26"/>
        <v>134</v>
      </c>
      <c r="P143" s="15" t="s">
        <v>653</v>
      </c>
      <c r="Q143" s="151" t="s">
        <v>104</v>
      </c>
      <c r="R143" s="11" t="s">
        <v>626</v>
      </c>
      <c r="S143" s="11">
        <v>1</v>
      </c>
      <c r="T143" s="11" t="s">
        <v>654</v>
      </c>
      <c r="U143" s="130" t="s">
        <v>655</v>
      </c>
      <c r="V143" s="12" t="s">
        <v>206</v>
      </c>
      <c r="W143" s="13" t="s">
        <v>456</v>
      </c>
      <c r="X143" s="11"/>
      <c r="Y143" s="11"/>
      <c r="Z143" s="23"/>
      <c r="AA143" s="23">
        <v>1</v>
      </c>
      <c r="AB143" s="15" t="s">
        <v>656</v>
      </c>
      <c r="AC143" s="151"/>
      <c r="AD143" s="88"/>
      <c r="AE143" s="222"/>
      <c r="AF143" s="222"/>
      <c r="AG143" s="223"/>
      <c r="AH143" s="243"/>
      <c r="AI143" s="247"/>
      <c r="AJ143" s="247"/>
      <c r="AK143" s="259"/>
      <c r="AL143" s="247"/>
      <c r="AM143" s="246"/>
      <c r="AN143" s="246"/>
      <c r="AO143" s="246"/>
      <c r="AP143" s="246"/>
      <c r="AQ143" s="246"/>
    </row>
    <row r="144" spans="1:43" ht="165" x14ac:dyDescent="0.2">
      <c r="A144" s="303"/>
      <c r="B144" s="303" t="s">
        <v>121</v>
      </c>
      <c r="C144" s="303" t="s">
        <v>122</v>
      </c>
      <c r="D144" s="212" t="s">
        <v>123</v>
      </c>
      <c r="E144" s="117" t="s">
        <v>124</v>
      </c>
      <c r="F144" s="100" t="s">
        <v>182</v>
      </c>
      <c r="G144" s="60">
        <v>3</v>
      </c>
      <c r="H144" s="120" t="s">
        <v>132</v>
      </c>
      <c r="I144" s="120">
        <v>2</v>
      </c>
      <c r="J144" s="119" t="s">
        <v>132</v>
      </c>
      <c r="K144" s="119"/>
      <c r="L144" s="39" t="s">
        <v>208</v>
      </c>
      <c r="M144" s="39" t="s">
        <v>209</v>
      </c>
      <c r="N144" s="39" t="s">
        <v>210</v>
      </c>
      <c r="O144" s="151">
        <f t="shared" si="26"/>
        <v>135</v>
      </c>
      <c r="P144" s="195" t="s">
        <v>806</v>
      </c>
      <c r="Q144" s="25" t="s">
        <v>8</v>
      </c>
      <c r="R144" s="25" t="s">
        <v>559</v>
      </c>
      <c r="S144" s="194">
        <v>4</v>
      </c>
      <c r="T144" s="196" t="s">
        <v>849</v>
      </c>
      <c r="U144" s="196" t="s">
        <v>850</v>
      </c>
      <c r="V144" s="196" t="s">
        <v>213</v>
      </c>
      <c r="W144" s="13" t="s">
        <v>456</v>
      </c>
      <c r="X144" s="193">
        <v>1</v>
      </c>
      <c r="Y144" s="193">
        <v>1</v>
      </c>
      <c r="Z144" s="193">
        <v>1</v>
      </c>
      <c r="AA144" s="193">
        <v>1</v>
      </c>
      <c r="AB144" s="196" t="s">
        <v>807</v>
      </c>
      <c r="AC144" s="228">
        <v>1</v>
      </c>
      <c r="AD144" s="228">
        <v>1</v>
      </c>
      <c r="AE144" s="222" t="s">
        <v>946</v>
      </c>
      <c r="AF144" s="222" t="s">
        <v>947</v>
      </c>
      <c r="AG144" s="224">
        <f>AD144/AC144</f>
        <v>1</v>
      </c>
      <c r="AH144" s="80">
        <v>1</v>
      </c>
      <c r="AI144" s="228">
        <v>1</v>
      </c>
      <c r="AJ144" s="278" t="s">
        <v>994</v>
      </c>
      <c r="AK144" s="294" t="s">
        <v>995</v>
      </c>
      <c r="AL144" s="252">
        <f t="shared" si="27"/>
        <v>1</v>
      </c>
      <c r="AM144" s="246"/>
      <c r="AN144" s="246"/>
      <c r="AO144" s="246"/>
      <c r="AP144" s="246"/>
      <c r="AQ144" s="246"/>
    </row>
    <row r="145" spans="1:43" ht="60" x14ac:dyDescent="0.2">
      <c r="A145" s="303"/>
      <c r="B145" s="303"/>
      <c r="C145" s="303"/>
      <c r="D145" s="213" t="s">
        <v>125</v>
      </c>
      <c r="E145" s="104" t="s">
        <v>104</v>
      </c>
      <c r="F145" s="101" t="s">
        <v>183</v>
      </c>
      <c r="G145" s="103">
        <v>100</v>
      </c>
      <c r="H145" s="99"/>
      <c r="I145" s="99"/>
      <c r="J145" s="103">
        <v>100</v>
      </c>
      <c r="K145" s="103"/>
      <c r="L145" s="37"/>
      <c r="M145" s="37"/>
      <c r="N145" s="37"/>
      <c r="O145" s="151"/>
      <c r="P145" s="152" t="s">
        <v>524</v>
      </c>
      <c r="Q145" s="37"/>
      <c r="R145" s="4"/>
      <c r="S145" s="37"/>
      <c r="T145" s="37"/>
      <c r="U145" s="37"/>
      <c r="V145" s="19"/>
      <c r="W145" s="37"/>
      <c r="X145" s="37"/>
      <c r="Y145" s="37"/>
      <c r="Z145" s="37"/>
      <c r="AA145" s="43"/>
      <c r="AB145" s="15"/>
      <c r="AC145" s="37"/>
      <c r="AD145" s="88"/>
      <c r="AE145" s="222"/>
      <c r="AF145" s="222"/>
      <c r="AG145" s="223"/>
      <c r="AH145" s="248"/>
      <c r="AI145" s="247"/>
      <c r="AJ145" s="247"/>
      <c r="AK145" s="259"/>
      <c r="AL145" s="247"/>
      <c r="AM145" s="246"/>
      <c r="AN145" s="246"/>
      <c r="AO145" s="246"/>
      <c r="AP145" s="246"/>
      <c r="AQ145" s="246"/>
    </row>
    <row r="146" spans="1:43" ht="150" x14ac:dyDescent="0.2">
      <c r="A146" s="303"/>
      <c r="B146" s="303"/>
      <c r="C146" s="303"/>
      <c r="D146" s="334" t="s">
        <v>126</v>
      </c>
      <c r="E146" s="329" t="s">
        <v>124</v>
      </c>
      <c r="F146" s="329" t="s">
        <v>184</v>
      </c>
      <c r="G146" s="323">
        <v>100</v>
      </c>
      <c r="H146" s="323">
        <v>25</v>
      </c>
      <c r="I146" s="323">
        <v>25</v>
      </c>
      <c r="J146" s="323">
        <v>25</v>
      </c>
      <c r="K146" s="323">
        <v>25</v>
      </c>
      <c r="L146" s="11" t="s">
        <v>208</v>
      </c>
      <c r="M146" s="11" t="s">
        <v>209</v>
      </c>
      <c r="N146" s="11" t="s">
        <v>210</v>
      </c>
      <c r="O146" s="151">
        <f>O144+1</f>
        <v>136</v>
      </c>
      <c r="P146" s="249" t="s">
        <v>752</v>
      </c>
      <c r="Q146" s="151" t="s">
        <v>343</v>
      </c>
      <c r="R146" s="11" t="s">
        <v>327</v>
      </c>
      <c r="S146" s="78">
        <v>3</v>
      </c>
      <c r="T146" s="11" t="s">
        <v>745</v>
      </c>
      <c r="U146" s="11" t="s">
        <v>344</v>
      </c>
      <c r="V146" s="12" t="s">
        <v>206</v>
      </c>
      <c r="W146" s="13" t="s">
        <v>456</v>
      </c>
      <c r="X146" s="13"/>
      <c r="Y146" s="67">
        <v>1</v>
      </c>
      <c r="Z146" s="59"/>
      <c r="AA146" s="67">
        <v>2</v>
      </c>
      <c r="AB146" s="15" t="s">
        <v>746</v>
      </c>
      <c r="AC146" s="13"/>
      <c r="AD146" s="88"/>
      <c r="AE146" s="222"/>
      <c r="AF146" s="222"/>
      <c r="AG146" s="223"/>
      <c r="AH146" s="67">
        <v>1</v>
      </c>
      <c r="AI146" s="67">
        <v>1</v>
      </c>
      <c r="AJ146" s="264" t="s">
        <v>1041</v>
      </c>
      <c r="AK146" s="259" t="s">
        <v>974</v>
      </c>
      <c r="AL146" s="252">
        <f t="shared" si="27"/>
        <v>1</v>
      </c>
      <c r="AM146" s="246"/>
      <c r="AN146" s="246"/>
      <c r="AO146" s="246"/>
      <c r="AP146" s="246"/>
      <c r="AQ146" s="246"/>
    </row>
    <row r="147" spans="1:43" ht="135" x14ac:dyDescent="0.35">
      <c r="A147" s="303"/>
      <c r="B147" s="303"/>
      <c r="C147" s="303"/>
      <c r="D147" s="335"/>
      <c r="E147" s="330"/>
      <c r="F147" s="330"/>
      <c r="G147" s="327"/>
      <c r="H147" s="327"/>
      <c r="I147" s="327"/>
      <c r="J147" s="327"/>
      <c r="K147" s="327"/>
      <c r="L147" s="11" t="s">
        <v>208</v>
      </c>
      <c r="M147" s="11" t="s">
        <v>209</v>
      </c>
      <c r="N147" s="11" t="s">
        <v>210</v>
      </c>
      <c r="O147" s="151">
        <f t="shared" si="26"/>
        <v>137</v>
      </c>
      <c r="P147" s="64" t="s">
        <v>753</v>
      </c>
      <c r="Q147" s="151" t="s">
        <v>343</v>
      </c>
      <c r="R147" s="11" t="s">
        <v>327</v>
      </c>
      <c r="S147" s="23">
        <v>3</v>
      </c>
      <c r="T147" s="11" t="s">
        <v>345</v>
      </c>
      <c r="U147" s="11" t="s">
        <v>346</v>
      </c>
      <c r="V147" s="12" t="s">
        <v>206</v>
      </c>
      <c r="W147" s="13" t="s">
        <v>456</v>
      </c>
      <c r="X147" s="13"/>
      <c r="Y147" s="88"/>
      <c r="Z147" s="67">
        <v>1</v>
      </c>
      <c r="AA147" s="67">
        <v>2</v>
      </c>
      <c r="AB147" s="15" t="s">
        <v>746</v>
      </c>
      <c r="AC147" s="13"/>
      <c r="AD147" s="88"/>
      <c r="AE147" s="222"/>
      <c r="AF147" s="222"/>
      <c r="AG147" s="223"/>
      <c r="AH147" s="88"/>
      <c r="AI147" s="247"/>
      <c r="AJ147" s="247"/>
      <c r="AK147" s="259"/>
      <c r="AL147" s="251"/>
      <c r="AM147" s="246"/>
      <c r="AN147" s="246"/>
      <c r="AO147" s="246"/>
      <c r="AP147" s="246"/>
      <c r="AQ147" s="246"/>
    </row>
    <row r="148" spans="1:43" ht="75" x14ac:dyDescent="0.2">
      <c r="A148" s="303"/>
      <c r="B148" s="303"/>
      <c r="C148" s="303"/>
      <c r="D148" s="336"/>
      <c r="E148" s="333"/>
      <c r="F148" s="333"/>
      <c r="G148" s="324"/>
      <c r="H148" s="324"/>
      <c r="I148" s="324"/>
      <c r="J148" s="324"/>
      <c r="K148" s="324"/>
      <c r="L148" s="11" t="s">
        <v>208</v>
      </c>
      <c r="M148" s="11" t="s">
        <v>209</v>
      </c>
      <c r="N148" s="11" t="s">
        <v>210</v>
      </c>
      <c r="O148" s="151">
        <f t="shared" si="26"/>
        <v>138</v>
      </c>
      <c r="P148" s="249" t="s">
        <v>347</v>
      </c>
      <c r="Q148" s="151" t="s">
        <v>343</v>
      </c>
      <c r="R148" s="11" t="s">
        <v>327</v>
      </c>
      <c r="S148" s="40">
        <v>1</v>
      </c>
      <c r="T148" s="11" t="s">
        <v>348</v>
      </c>
      <c r="U148" s="11" t="s">
        <v>349</v>
      </c>
      <c r="V148" s="12" t="s">
        <v>206</v>
      </c>
      <c r="W148" s="13" t="s">
        <v>456</v>
      </c>
      <c r="X148" s="14">
        <v>0.25</v>
      </c>
      <c r="Y148" s="14">
        <v>0.25</v>
      </c>
      <c r="Z148" s="14">
        <v>0.25</v>
      </c>
      <c r="AA148" s="14">
        <v>0.25</v>
      </c>
      <c r="AB148" s="15" t="s">
        <v>754</v>
      </c>
      <c r="AC148" s="14">
        <v>0.25</v>
      </c>
      <c r="AD148" s="241">
        <f>AC148*0.6</f>
        <v>0.15</v>
      </c>
      <c r="AE148" s="222" t="s">
        <v>948</v>
      </c>
      <c r="AF148" s="222" t="s">
        <v>949</v>
      </c>
      <c r="AG148" s="224">
        <f>AD148/AC148</f>
        <v>0.6</v>
      </c>
      <c r="AH148" s="245">
        <v>0.25</v>
      </c>
      <c r="AI148" s="232">
        <f>AH148*89%</f>
        <v>0.2225</v>
      </c>
      <c r="AJ148" s="264" t="s">
        <v>1042</v>
      </c>
      <c r="AK148" s="259" t="s">
        <v>975</v>
      </c>
      <c r="AL148" s="252">
        <f t="shared" si="27"/>
        <v>0.89</v>
      </c>
      <c r="AM148" s="256"/>
      <c r="AN148" s="246"/>
      <c r="AO148" s="246"/>
      <c r="AP148" s="246"/>
      <c r="AQ148" s="246"/>
    </row>
    <row r="149" spans="1:43" ht="20.25" x14ac:dyDescent="0.3">
      <c r="A149" s="122"/>
      <c r="B149" s="122"/>
      <c r="C149" s="122"/>
      <c r="D149" s="123"/>
      <c r="E149" s="123"/>
      <c r="F149" s="123"/>
      <c r="G149" s="124"/>
      <c r="H149" s="124"/>
      <c r="I149" s="124"/>
      <c r="J149" s="124"/>
      <c r="K149" s="124"/>
      <c r="L149" s="28"/>
      <c r="M149" s="28"/>
      <c r="N149" s="28"/>
      <c r="O149" s="29"/>
      <c r="P149" s="56"/>
      <c r="Q149" s="29"/>
      <c r="R149" s="29"/>
      <c r="S149" s="47"/>
      <c r="T149" s="29"/>
      <c r="U149" s="29"/>
      <c r="V149" s="48"/>
      <c r="W149" s="48"/>
      <c r="X149" s="48"/>
      <c r="Y149" s="47"/>
      <c r="Z149" s="49"/>
      <c r="AA149" s="47"/>
      <c r="AB149" s="46"/>
      <c r="AC149" s="148"/>
      <c r="AD149" s="148"/>
      <c r="AE149" s="148"/>
      <c r="AF149" s="262" t="s">
        <v>1058</v>
      </c>
      <c r="AG149" s="263">
        <f>AVERAGE(AG7:AG148)</f>
        <v>0.7877309217525873</v>
      </c>
      <c r="AH149" s="247"/>
      <c r="AI149" s="247"/>
      <c r="AJ149" s="247"/>
      <c r="AK149" s="262" t="s">
        <v>1058</v>
      </c>
      <c r="AL149" s="295">
        <f>AVERAGE(AL7:AL148)</f>
        <v>0.86982843137254895</v>
      </c>
      <c r="AM149" s="246"/>
      <c r="AN149" s="246"/>
      <c r="AO149" s="246"/>
      <c r="AP149" s="246"/>
      <c r="AQ149" s="246"/>
    </row>
    <row r="150" spans="1:43" ht="20.25" x14ac:dyDescent="0.3">
      <c r="A150" s="122"/>
      <c r="B150" s="123"/>
      <c r="C150" s="123"/>
      <c r="F150" s="123"/>
      <c r="G150" s="124"/>
      <c r="H150" s="124"/>
      <c r="I150" s="124"/>
      <c r="J150" s="124"/>
      <c r="K150" s="124"/>
      <c r="L150" s="28"/>
      <c r="M150" s="28"/>
      <c r="N150" s="28"/>
      <c r="O150" s="29"/>
      <c r="P150" s="56"/>
      <c r="Q150" s="29"/>
      <c r="R150" s="29"/>
      <c r="S150" s="47"/>
      <c r="T150" s="29"/>
      <c r="U150" s="29"/>
      <c r="V150" s="48"/>
      <c r="W150" s="48"/>
      <c r="X150" s="48"/>
      <c r="Y150" s="47"/>
      <c r="Z150" s="49"/>
      <c r="AA150" s="47"/>
      <c r="AB150" s="46"/>
      <c r="AF150" s="262" t="s">
        <v>1059</v>
      </c>
      <c r="AG150" s="263">
        <f>AG149</f>
        <v>0.7877309217525873</v>
      </c>
      <c r="AH150" s="246"/>
      <c r="AI150" s="246"/>
      <c r="AJ150" s="246"/>
      <c r="AK150" s="262" t="s">
        <v>1059</v>
      </c>
      <c r="AL150" s="295">
        <f>AVERAGE(AL149,AG150)</f>
        <v>0.82877967656256812</v>
      </c>
      <c r="AM150" s="246"/>
      <c r="AN150" s="246"/>
      <c r="AO150" s="246"/>
      <c r="AP150" s="246"/>
      <c r="AQ150" s="246"/>
    </row>
    <row r="151" spans="1:43" x14ac:dyDescent="0.35">
      <c r="A151" s="92" t="s">
        <v>22</v>
      </c>
      <c r="B151" s="10"/>
      <c r="C151" s="8"/>
      <c r="F151" s="8"/>
      <c r="O151" s="36"/>
      <c r="P151" s="57"/>
      <c r="Q151" s="8"/>
      <c r="R151" s="8"/>
      <c r="S151" s="8"/>
      <c r="T151" s="8"/>
      <c r="U151" s="36"/>
      <c r="V151" s="9"/>
      <c r="W151" s="9"/>
      <c r="X151" s="9"/>
      <c r="Y151" s="9"/>
      <c r="Z151" s="9"/>
      <c r="AA151" s="9"/>
      <c r="AB151" s="50"/>
      <c r="AH151" s="246"/>
      <c r="AI151" s="246"/>
      <c r="AJ151" s="246"/>
      <c r="AK151" s="296"/>
      <c r="AL151" s="246"/>
      <c r="AM151" s="246"/>
      <c r="AN151" s="246"/>
      <c r="AO151" s="246"/>
      <c r="AP151" s="246"/>
      <c r="AQ151" s="246"/>
    </row>
    <row r="152" spans="1:43" ht="143.25" customHeight="1" x14ac:dyDescent="0.35">
      <c r="A152" s="93" t="s">
        <v>23</v>
      </c>
      <c r="B152" s="93" t="s">
        <v>24</v>
      </c>
      <c r="C152" s="299" t="s">
        <v>25</v>
      </c>
      <c r="D152" s="299"/>
      <c r="F152" s="205" t="s">
        <v>813</v>
      </c>
      <c r="G152" s="206" t="s">
        <v>814</v>
      </c>
      <c r="H152" s="148"/>
      <c r="N152" s="17"/>
      <c r="O152" s="36"/>
      <c r="P152" s="57"/>
      <c r="Q152" s="8"/>
      <c r="R152" s="8"/>
      <c r="S152" s="8"/>
      <c r="T152" s="8"/>
      <c r="U152" s="36"/>
      <c r="V152" s="9"/>
      <c r="W152" s="9"/>
      <c r="X152" s="9"/>
      <c r="Y152" s="9"/>
      <c r="Z152" s="9"/>
      <c r="AA152" s="9"/>
      <c r="AB152" s="50"/>
      <c r="AH152" s="246"/>
      <c r="AI152" s="246"/>
      <c r="AJ152" s="246"/>
      <c r="AK152" s="296"/>
      <c r="AL152" s="246"/>
      <c r="AM152" s="246"/>
      <c r="AN152" s="246"/>
      <c r="AO152" s="246"/>
      <c r="AP152" s="246"/>
      <c r="AQ152" s="246"/>
    </row>
    <row r="153" spans="1:43" ht="120" x14ac:dyDescent="0.35">
      <c r="A153" s="125">
        <v>1</v>
      </c>
      <c r="B153" s="75" t="s">
        <v>821</v>
      </c>
      <c r="C153" s="298" t="s">
        <v>820</v>
      </c>
      <c r="D153" s="298"/>
      <c r="F153" s="205" t="s">
        <v>815</v>
      </c>
      <c r="G153" s="206" t="s">
        <v>816</v>
      </c>
      <c r="O153" s="36"/>
      <c r="P153" s="57"/>
      <c r="Q153" s="9"/>
      <c r="R153" s="9"/>
      <c r="S153" s="9"/>
      <c r="T153" s="8"/>
      <c r="U153" s="9"/>
      <c r="V153" s="9"/>
      <c r="W153" s="9"/>
      <c r="X153" s="9"/>
      <c r="Y153" s="9"/>
      <c r="Z153" s="9"/>
      <c r="AA153" s="9"/>
      <c r="AB153" s="51"/>
      <c r="AH153" s="246"/>
      <c r="AI153" s="246"/>
      <c r="AJ153" s="246"/>
      <c r="AK153" s="296"/>
      <c r="AL153" s="246"/>
      <c r="AM153" s="246"/>
      <c r="AN153" s="246"/>
      <c r="AO153" s="246"/>
      <c r="AP153" s="246"/>
      <c r="AQ153" s="246"/>
    </row>
    <row r="154" spans="1:43" ht="268.5" customHeight="1" x14ac:dyDescent="0.35">
      <c r="A154" s="125">
        <v>2</v>
      </c>
      <c r="B154" s="215" t="s">
        <v>824</v>
      </c>
      <c r="C154" s="298" t="s">
        <v>848</v>
      </c>
      <c r="D154" s="298"/>
      <c r="F154" s="205" t="s">
        <v>817</v>
      </c>
      <c r="G154" s="206" t="s">
        <v>814</v>
      </c>
      <c r="O154" s="36"/>
      <c r="P154" s="57"/>
      <c r="Q154" s="9"/>
      <c r="R154" s="9"/>
      <c r="S154" s="9"/>
      <c r="T154" s="8"/>
      <c r="U154" s="9"/>
      <c r="V154" s="9"/>
      <c r="W154" s="9"/>
      <c r="X154" s="9"/>
      <c r="Y154" s="9"/>
      <c r="Z154" s="9"/>
      <c r="AA154" s="9"/>
      <c r="AB154" s="51"/>
      <c r="AH154" s="246"/>
      <c r="AI154" s="246"/>
      <c r="AJ154" s="246"/>
      <c r="AK154" s="296"/>
      <c r="AL154" s="246"/>
      <c r="AM154" s="246"/>
      <c r="AN154" s="246"/>
      <c r="AO154" s="246"/>
      <c r="AP154" s="246"/>
      <c r="AQ154" s="246"/>
    </row>
    <row r="155" spans="1:43" ht="179.25" customHeight="1" x14ac:dyDescent="0.35">
      <c r="A155" s="169">
        <v>3</v>
      </c>
      <c r="B155" s="169" t="s">
        <v>851</v>
      </c>
      <c r="C155" s="298" t="s">
        <v>854</v>
      </c>
      <c r="D155" s="298"/>
      <c r="F155" s="207" t="s">
        <v>818</v>
      </c>
      <c r="G155" s="208" t="s">
        <v>819</v>
      </c>
      <c r="AH155" s="246"/>
      <c r="AI155" s="246"/>
      <c r="AJ155" s="246"/>
      <c r="AK155" s="296"/>
      <c r="AL155" s="246"/>
      <c r="AM155" s="246"/>
      <c r="AN155" s="246"/>
      <c r="AO155" s="246"/>
      <c r="AP155" s="246"/>
      <c r="AQ155" s="246"/>
    </row>
    <row r="156" spans="1:43" x14ac:dyDescent="0.35">
      <c r="AH156" s="246"/>
      <c r="AI156" s="246"/>
      <c r="AJ156" s="246"/>
      <c r="AK156" s="296"/>
      <c r="AL156" s="246"/>
      <c r="AM156" s="246"/>
      <c r="AN156" s="246"/>
      <c r="AO156" s="246"/>
      <c r="AP156" s="246"/>
      <c r="AQ156" s="246"/>
    </row>
    <row r="157" spans="1:43" x14ac:dyDescent="0.35">
      <c r="E157" s="1"/>
      <c r="F157" s="1"/>
      <c r="AH157" s="246"/>
      <c r="AI157" s="246"/>
      <c r="AJ157" s="246"/>
      <c r="AK157" s="296"/>
      <c r="AL157" s="246"/>
      <c r="AM157" s="246"/>
      <c r="AN157" s="246"/>
      <c r="AO157" s="246"/>
      <c r="AP157" s="246"/>
      <c r="AQ157" s="246"/>
    </row>
    <row r="158" spans="1:43" x14ac:dyDescent="0.35">
      <c r="AH158" s="246"/>
      <c r="AI158" s="246"/>
      <c r="AJ158" s="246"/>
      <c r="AK158" s="296"/>
      <c r="AL158" s="246"/>
      <c r="AM158" s="246"/>
      <c r="AN158" s="246"/>
      <c r="AO158" s="246"/>
      <c r="AP158" s="246"/>
      <c r="AQ158" s="246"/>
    </row>
    <row r="159" spans="1:43" x14ac:dyDescent="0.35">
      <c r="AH159" s="246"/>
      <c r="AI159" s="246"/>
      <c r="AJ159" s="246"/>
      <c r="AK159" s="296"/>
      <c r="AL159" s="246"/>
      <c r="AM159" s="246"/>
      <c r="AN159" s="246"/>
      <c r="AO159" s="246"/>
      <c r="AP159" s="246"/>
      <c r="AQ159" s="246"/>
    </row>
  </sheetData>
  <protectedRanges>
    <protectedRange sqref="AE81:AF81" name="Rango1_19_1_1"/>
  </protectedRanges>
  <dataConsolidate/>
  <mergeCells count="186">
    <mergeCell ref="J60:J62"/>
    <mergeCell ref="H74:H86"/>
    <mergeCell ref="H87:H117"/>
    <mergeCell ref="G68:G73"/>
    <mergeCell ref="I141:I142"/>
    <mergeCell ref="J141:J142"/>
    <mergeCell ref="K141:K142"/>
    <mergeCell ref="D134:D139"/>
    <mergeCell ref="E134:E139"/>
    <mergeCell ref="F134:F139"/>
    <mergeCell ref="G134:G139"/>
    <mergeCell ref="H134:H139"/>
    <mergeCell ref="I134:I139"/>
    <mergeCell ref="J134:J139"/>
    <mergeCell ref="K134:K139"/>
    <mergeCell ref="D141:D142"/>
    <mergeCell ref="E141:E142"/>
    <mergeCell ref="F141:F142"/>
    <mergeCell ref="G141:G142"/>
    <mergeCell ref="H141:H142"/>
    <mergeCell ref="H120:H122"/>
    <mergeCell ref="K51:K52"/>
    <mergeCell ref="J51:J52"/>
    <mergeCell ref="D15:D17"/>
    <mergeCell ref="F41:F50"/>
    <mergeCell ref="G41:G50"/>
    <mergeCell ref="G19:G21"/>
    <mergeCell ref="H19:H21"/>
    <mergeCell ref="J41:J50"/>
    <mergeCell ref="K60:K62"/>
    <mergeCell ref="I34:I35"/>
    <mergeCell ref="J34:J35"/>
    <mergeCell ref="K34:K35"/>
    <mergeCell ref="H41:H50"/>
    <mergeCell ref="I19:I21"/>
    <mergeCell ref="J19:J21"/>
    <mergeCell ref="K19:K21"/>
    <mergeCell ref="I15:I17"/>
    <mergeCell ref="J15:J17"/>
    <mergeCell ref="K15:K17"/>
    <mergeCell ref="I41:I50"/>
    <mergeCell ref="H51:H52"/>
    <mergeCell ref="G51:G52"/>
    <mergeCell ref="F51:F52"/>
    <mergeCell ref="E51:E52"/>
    <mergeCell ref="H13:H14"/>
    <mergeCell ref="E15:E17"/>
    <mergeCell ref="F15:F17"/>
    <mergeCell ref="G15:G17"/>
    <mergeCell ref="H15:H17"/>
    <mergeCell ref="D34:D35"/>
    <mergeCell ref="E34:E35"/>
    <mergeCell ref="F34:F35"/>
    <mergeCell ref="G34:G35"/>
    <mergeCell ref="D19:D21"/>
    <mergeCell ref="E19:E21"/>
    <mergeCell ref="F19:F21"/>
    <mergeCell ref="A2:AB2"/>
    <mergeCell ref="A3:AB3"/>
    <mergeCell ref="L4:AB4"/>
    <mergeCell ref="A7:A33"/>
    <mergeCell ref="B7:B23"/>
    <mergeCell ref="C7:C23"/>
    <mergeCell ref="B24:B31"/>
    <mergeCell ref="C24:C27"/>
    <mergeCell ref="C28:C31"/>
    <mergeCell ref="B32:B33"/>
    <mergeCell ref="C32:C33"/>
    <mergeCell ref="E5:E6"/>
    <mergeCell ref="A4:E4"/>
    <mergeCell ref="A5:A6"/>
    <mergeCell ref="B5:B6"/>
    <mergeCell ref="C5:C6"/>
    <mergeCell ref="F4:K4"/>
    <mergeCell ref="U5:W5"/>
    <mergeCell ref="X5:AB5"/>
    <mergeCell ref="S5:S6"/>
    <mergeCell ref="D13:D14"/>
    <mergeCell ref="E13:E14"/>
    <mergeCell ref="F13:F14"/>
    <mergeCell ref="G13:G14"/>
    <mergeCell ref="R5:R6"/>
    <mergeCell ref="C134:C143"/>
    <mergeCell ref="T5:T6"/>
    <mergeCell ref="Q5:Q6"/>
    <mergeCell ref="L5:L6"/>
    <mergeCell ref="M5:M6"/>
    <mergeCell ref="C87:C123"/>
    <mergeCell ref="C124:C129"/>
    <mergeCell ref="C130:C133"/>
    <mergeCell ref="D120:D122"/>
    <mergeCell ref="D87:D117"/>
    <mergeCell ref="D7:D11"/>
    <mergeCell ref="E7:E11"/>
    <mergeCell ref="F7:F11"/>
    <mergeCell ref="G7:G11"/>
    <mergeCell ref="F5:F6"/>
    <mergeCell ref="G5:G6"/>
    <mergeCell ref="H5:K5"/>
    <mergeCell ref="N5:N6"/>
    <mergeCell ref="O5:O6"/>
    <mergeCell ref="K120:K122"/>
    <mergeCell ref="I13:I14"/>
    <mergeCell ref="J13:J14"/>
    <mergeCell ref="H34:H35"/>
    <mergeCell ref="D5:D6"/>
    <mergeCell ref="A34:A64"/>
    <mergeCell ref="B34:B50"/>
    <mergeCell ref="C37:C50"/>
    <mergeCell ref="B51:B59"/>
    <mergeCell ref="C51:C54"/>
    <mergeCell ref="C55:C58"/>
    <mergeCell ref="B60:B64"/>
    <mergeCell ref="C34:C36"/>
    <mergeCell ref="C60:C62"/>
    <mergeCell ref="K13:K14"/>
    <mergeCell ref="P5:P6"/>
    <mergeCell ref="I7:I11"/>
    <mergeCell ref="J7:J11"/>
    <mergeCell ref="K7:K11"/>
    <mergeCell ref="K41:K50"/>
    <mergeCell ref="H7:H11"/>
    <mergeCell ref="A65:A148"/>
    <mergeCell ref="K146:K148"/>
    <mergeCell ref="J146:J148"/>
    <mergeCell ref="I146:I148"/>
    <mergeCell ref="H146:H148"/>
    <mergeCell ref="G146:G148"/>
    <mergeCell ref="F146:F148"/>
    <mergeCell ref="D74:D86"/>
    <mergeCell ref="C66:C86"/>
    <mergeCell ref="E146:E148"/>
    <mergeCell ref="B65:B143"/>
    <mergeCell ref="D146:D148"/>
    <mergeCell ref="I87:I117"/>
    <mergeCell ref="J87:J117"/>
    <mergeCell ref="K87:K117"/>
    <mergeCell ref="G87:G117"/>
    <mergeCell ref="E124:E128"/>
    <mergeCell ref="B144:B148"/>
    <mergeCell ref="D41:D50"/>
    <mergeCell ref="E41:E50"/>
    <mergeCell ref="D60:D62"/>
    <mergeCell ref="E60:E62"/>
    <mergeCell ref="F60:F62"/>
    <mergeCell ref="G60:G62"/>
    <mergeCell ref="I51:I52"/>
    <mergeCell ref="E87:E117"/>
    <mergeCell ref="F87:F117"/>
    <mergeCell ref="E74:E86"/>
    <mergeCell ref="G124:G128"/>
    <mergeCell ref="H124:H128"/>
    <mergeCell ref="H60:H62"/>
    <mergeCell ref="I60:I62"/>
    <mergeCell ref="E130:E132"/>
    <mergeCell ref="D130:D132"/>
    <mergeCell ref="I120:I122"/>
    <mergeCell ref="H68:H73"/>
    <mergeCell ref="F124:F128"/>
    <mergeCell ref="D51:D52"/>
    <mergeCell ref="I124:I128"/>
    <mergeCell ref="I68:I73"/>
    <mergeCell ref="AC4:AG5"/>
    <mergeCell ref="AH4:AL5"/>
    <mergeCell ref="C155:D155"/>
    <mergeCell ref="C152:D152"/>
    <mergeCell ref="C153:D153"/>
    <mergeCell ref="C154:D154"/>
    <mergeCell ref="K124:K128"/>
    <mergeCell ref="D68:D73"/>
    <mergeCell ref="E68:E73"/>
    <mergeCell ref="F68:F73"/>
    <mergeCell ref="K74:K86"/>
    <mergeCell ref="C144:C148"/>
    <mergeCell ref="J120:J122"/>
    <mergeCell ref="K68:K73"/>
    <mergeCell ref="J124:J128"/>
    <mergeCell ref="J68:J73"/>
    <mergeCell ref="G120:G122"/>
    <mergeCell ref="F120:F122"/>
    <mergeCell ref="G74:G86"/>
    <mergeCell ref="F74:F86"/>
    <mergeCell ref="E120:E122"/>
    <mergeCell ref="I74:I86"/>
    <mergeCell ref="J74:J86"/>
    <mergeCell ref="D124:D128"/>
  </mergeCells>
  <phoneticPr fontId="12" type="noConversion"/>
  <hyperlinks>
    <hyperlink ref="AK10" r:id="rId1"/>
    <hyperlink ref="AK12" r:id="rId2"/>
    <hyperlink ref="AK24" r:id="rId3"/>
  </hyperlinks>
  <printOptions horizontalCentered="1" verticalCentered="1"/>
  <pageMargins left="0.21" right="0.17" top="0.33" bottom="0.38" header="0.17" footer="0.17"/>
  <pageSetup paperSize="125" scale="38" fitToHeight="0" orientation="landscape" r:id="rId4"/>
  <headerFooter>
    <oddFooter>&amp;R&amp;P de &amp;N</oddFooter>
  </headerFooter>
  <rowBreaks count="5" manualBreakCount="5">
    <brk id="21" max="16383" man="1"/>
    <brk id="38" max="16383" man="1"/>
    <brk id="63" max="16383" man="1"/>
    <brk id="129" max="16383" man="1"/>
    <brk id="154" min="11" max="31" man="1"/>
  </row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2021</vt:lpstr>
      <vt:lpstr>'Plan de acción Anual 2021'!Área_de_impresión</vt:lpstr>
      <vt:lpstr>'Plan de acción Anual 2021'!Títulos_a_imprimir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LISBETH AGUIRRE CARRANZA</cp:lastModifiedBy>
  <cp:lastPrinted>2020-01-31T15:01:49Z</cp:lastPrinted>
  <dcterms:created xsi:type="dcterms:W3CDTF">2019-05-22T21:14:47Z</dcterms:created>
  <dcterms:modified xsi:type="dcterms:W3CDTF">2021-08-06T01:56:20Z</dcterms:modified>
</cp:coreProperties>
</file>