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Users\Carolina Avila\Documents\1 Trabajo en casa\07 julio\"/>
    </mc:Choice>
  </mc:AlternateContent>
  <xr:revisionPtr revIDLastSave="0" documentId="13_ncr:1_{9855C7C4-3796-4FD8-BDE4-FA4CC301070C}" xr6:coauthVersionLast="45" xr6:coauthVersionMax="45" xr10:uidLastSave="{00000000-0000-0000-0000-000000000000}"/>
  <bookViews>
    <workbookView xWindow="-108" yWindow="-108" windowWidth="23256" windowHeight="12576" tabRatio="840" xr2:uid="{00000000-000D-0000-FFFF-FFFF00000000}"/>
  </bookViews>
  <sheets>
    <sheet name="Mapa de Riesgo_Proceso" sheetId="14" r:id="rId1"/>
    <sheet name="M1. Cal_Probab_Impac_Gestion" sheetId="11" r:id="rId2"/>
    <sheet name="M2.Cal_Prob_Impacto_Corrupc" sheetId="12" r:id="rId3"/>
    <sheet name="M3. Cal_Probab_Impac_Seguri" sheetId="20" r:id="rId4"/>
    <sheet name="Listas" sheetId="18" r:id="rId5"/>
  </sheets>
  <definedNames>
    <definedName name="_xlnm.Print_Titles" localSheetId="0">'Mapa de Riesgo_Proceso'!$1:$8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74" i="14" l="1"/>
  <c r="AF75" i="14"/>
  <c r="AD74" i="14"/>
  <c r="AD75" i="14"/>
  <c r="AB74" i="14"/>
  <c r="AB75" i="14"/>
  <c r="Z74" i="14"/>
  <c r="Z75" i="14"/>
  <c r="AF64" i="14" l="1"/>
  <c r="AF65" i="14"/>
  <c r="AF66" i="14"/>
  <c r="AF67" i="14"/>
  <c r="AF68" i="14"/>
  <c r="AF69" i="14"/>
  <c r="AF70" i="14"/>
  <c r="AF71" i="14"/>
  <c r="AF72" i="14"/>
  <c r="AF73" i="14"/>
  <c r="AD70" i="14"/>
  <c r="AD71" i="14"/>
  <c r="AD72" i="14"/>
  <c r="AD73" i="14"/>
  <c r="AB70" i="14"/>
  <c r="AB71" i="14"/>
  <c r="AB72" i="14"/>
  <c r="AB73" i="14"/>
  <c r="Z70" i="14"/>
  <c r="Z71" i="14"/>
  <c r="Z72" i="14"/>
  <c r="Z73" i="14"/>
  <c r="AF63" i="14" l="1"/>
  <c r="AH62" i="14"/>
  <c r="AF62" i="14"/>
  <c r="AD62" i="14"/>
  <c r="AD63" i="14"/>
  <c r="AD64" i="14"/>
  <c r="AD65" i="14"/>
  <c r="AD66" i="14"/>
  <c r="AD67" i="14"/>
  <c r="AD68" i="14"/>
  <c r="AD69" i="14"/>
  <c r="AB62" i="14"/>
  <c r="AB63" i="14"/>
  <c r="AB64" i="14"/>
  <c r="AB65" i="14"/>
  <c r="AB66" i="14"/>
  <c r="AB67" i="14"/>
  <c r="AB68" i="14"/>
  <c r="AB69" i="14"/>
  <c r="Z62" i="14"/>
  <c r="Z63" i="14"/>
  <c r="Z64" i="14"/>
  <c r="Z65" i="14"/>
  <c r="Z66" i="14"/>
  <c r="Z67" i="14"/>
  <c r="Z68" i="14"/>
  <c r="Z69" i="14"/>
  <c r="AF58" i="14" l="1"/>
  <c r="AF59" i="14"/>
  <c r="AF60" i="14"/>
  <c r="AF61" i="14"/>
  <c r="AD58" i="14"/>
  <c r="AD59" i="14"/>
  <c r="AD61" i="14"/>
  <c r="AB58" i="14"/>
  <c r="AB59" i="14"/>
  <c r="AB60" i="14"/>
  <c r="AB61" i="14"/>
  <c r="Z58" i="14"/>
  <c r="Z59" i="14"/>
  <c r="Z60" i="14"/>
  <c r="Z61" i="14"/>
  <c r="AF54" i="14" l="1"/>
  <c r="AF55" i="14"/>
  <c r="AF56" i="14"/>
  <c r="AF57" i="14"/>
  <c r="AD54" i="14"/>
  <c r="AD55" i="14"/>
  <c r="AD56" i="14"/>
  <c r="AD57" i="14"/>
  <c r="AB54" i="14"/>
  <c r="AB55" i="14"/>
  <c r="AB56" i="14"/>
  <c r="AB57" i="14"/>
  <c r="Z54" i="14"/>
  <c r="Z55" i="14"/>
  <c r="Z56" i="14"/>
  <c r="Z57" i="14"/>
  <c r="AF48" i="14" l="1"/>
  <c r="AF49" i="14"/>
  <c r="AF50" i="14"/>
  <c r="AF51" i="14"/>
  <c r="AF52" i="14"/>
  <c r="AF53" i="14"/>
  <c r="AD48" i="14"/>
  <c r="AD49" i="14"/>
  <c r="AD50" i="14"/>
  <c r="AD51" i="14"/>
  <c r="AD52" i="14"/>
  <c r="AD53" i="14"/>
  <c r="AB48" i="14"/>
  <c r="AB49" i="14"/>
  <c r="AB50" i="14"/>
  <c r="AB51" i="14"/>
  <c r="AB52" i="14"/>
  <c r="AB53" i="14"/>
  <c r="Z48" i="14"/>
  <c r="Z49" i="14"/>
  <c r="Z50" i="14"/>
  <c r="Z51" i="14"/>
  <c r="Z52" i="14"/>
  <c r="Z53" i="14"/>
  <c r="AF47" i="14" l="1"/>
  <c r="AD47" i="14"/>
  <c r="AB46" i="14"/>
  <c r="AB47" i="14"/>
  <c r="X46" i="14"/>
  <c r="X47" i="14"/>
  <c r="X44" i="14"/>
  <c r="X45" i="14"/>
  <c r="V46" i="14"/>
  <c r="V47" i="14"/>
  <c r="T46" i="14"/>
  <c r="T47" i="14"/>
  <c r="AF35" i="14" l="1"/>
  <c r="AF36" i="14"/>
  <c r="AF37" i="14"/>
  <c r="AF38" i="14"/>
  <c r="AF39" i="14"/>
  <c r="AF40" i="14"/>
  <c r="AF41" i="14"/>
  <c r="AF42" i="14"/>
  <c r="AF43" i="14"/>
  <c r="AF44" i="14"/>
  <c r="AF45" i="14"/>
  <c r="AD35" i="14"/>
  <c r="AD36" i="14"/>
  <c r="AD37" i="14"/>
  <c r="AD38" i="14"/>
  <c r="AD39" i="14"/>
  <c r="AD40" i="14"/>
  <c r="AD41" i="14"/>
  <c r="AD42" i="14"/>
  <c r="AD43" i="14"/>
  <c r="AD44" i="14"/>
  <c r="Z46" i="14"/>
  <c r="Z47" i="14"/>
  <c r="AB35" i="14"/>
  <c r="AB36" i="14"/>
  <c r="AB37" i="14"/>
  <c r="AB38" i="14"/>
  <c r="AB39" i="14"/>
  <c r="AB40" i="14"/>
  <c r="AB41" i="14"/>
  <c r="AB42" i="14"/>
  <c r="AB43" i="14"/>
  <c r="AB44" i="14"/>
  <c r="AB45" i="14"/>
  <c r="Z35" i="14"/>
  <c r="Z36" i="14"/>
  <c r="Z37" i="14"/>
  <c r="Z38" i="14"/>
  <c r="Z39" i="14"/>
  <c r="Z40" i="14"/>
  <c r="Z41" i="14"/>
  <c r="Z42" i="14"/>
  <c r="Z43" i="14"/>
  <c r="Z44" i="14"/>
  <c r="Z45" i="14"/>
  <c r="X42" i="14"/>
  <c r="X38" i="14"/>
  <c r="X39" i="14"/>
  <c r="X40" i="14"/>
  <c r="X36" i="14"/>
  <c r="X37" i="14"/>
  <c r="T37" i="14"/>
  <c r="T38" i="14"/>
  <c r="T40" i="14"/>
  <c r="T42" i="14"/>
  <c r="T44" i="14"/>
  <c r="X35" i="14"/>
  <c r="X41" i="14"/>
  <c r="X43"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V35" i="14"/>
  <c r="V36" i="14"/>
  <c r="V37" i="14"/>
  <c r="V38" i="14"/>
  <c r="V39" i="14"/>
  <c r="V40" i="14"/>
  <c r="V41" i="14"/>
  <c r="V42" i="14"/>
  <c r="V43" i="14"/>
  <c r="V44" i="14"/>
  <c r="V45"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T34" i="14"/>
  <c r="T35" i="14"/>
  <c r="T36"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AF28" i="14" l="1"/>
  <c r="AF29" i="14"/>
  <c r="AF30" i="14"/>
  <c r="AF31" i="14"/>
  <c r="AF32" i="14"/>
  <c r="AD28" i="14"/>
  <c r="AD29" i="14"/>
  <c r="AD30" i="14"/>
  <c r="AD31" i="14"/>
  <c r="AD32" i="14"/>
  <c r="AB27" i="14"/>
  <c r="AB28" i="14"/>
  <c r="AB29" i="14"/>
  <c r="AB30" i="14"/>
  <c r="AB31" i="14"/>
  <c r="AB32" i="14"/>
  <c r="Z28" i="14"/>
  <c r="Z29" i="14"/>
  <c r="Z30" i="14"/>
  <c r="Z31" i="14"/>
  <c r="Z32" i="14"/>
  <c r="X28" i="14"/>
  <c r="X29" i="14"/>
  <c r="X30" i="14"/>
  <c r="V30" i="14"/>
  <c r="V28" i="14"/>
  <c r="V29" i="14"/>
  <c r="T28" i="14"/>
  <c r="T29" i="14"/>
  <c r="AG29" i="14" l="1"/>
  <c r="AH29" i="14" s="1"/>
  <c r="AG30" i="14"/>
  <c r="AG28" i="14"/>
  <c r="AH48" i="14"/>
  <c r="AH54" i="14"/>
  <c r="AH58" i="14"/>
  <c r="AH64" i="14"/>
  <c r="AH74" i="14"/>
  <c r="AK36" i="14" l="1"/>
  <c r="AL36" i="14"/>
  <c r="AL38" i="14"/>
  <c r="AK38" i="14"/>
  <c r="N36" i="14"/>
  <c r="N38" i="14"/>
  <c r="M36" i="14"/>
  <c r="M38" i="14"/>
  <c r="AK40" i="14" l="1"/>
  <c r="AK42" i="14"/>
  <c r="AK44" i="14"/>
  <c r="AL74" i="14" l="1"/>
  <c r="AK74" i="14"/>
  <c r="N74" i="14"/>
  <c r="AL40" i="14" l="1"/>
  <c r="AL42" i="14"/>
  <c r="AL44" i="14"/>
  <c r="N40" i="14"/>
  <c r="N42" i="14"/>
  <c r="N44" i="14"/>
  <c r="M40" i="14"/>
  <c r="M42" i="14"/>
  <c r="M44" i="14"/>
  <c r="M74" i="14" l="1"/>
  <c r="M68" i="14"/>
  <c r="M70" i="14"/>
  <c r="M72" i="14"/>
  <c r="AK68" i="14" l="1"/>
  <c r="AK70" i="14"/>
  <c r="AK72" i="14"/>
  <c r="AL68" i="14"/>
  <c r="AL70" i="14"/>
  <c r="AL72" i="14"/>
  <c r="N68" i="14"/>
  <c r="N69" i="14"/>
  <c r="N70" i="14"/>
  <c r="N71" i="14"/>
  <c r="N72" i="14"/>
  <c r="AL62" i="14" l="1"/>
  <c r="AL64" i="14"/>
  <c r="AL66" i="14"/>
  <c r="AK62" i="14"/>
  <c r="AK64" i="14"/>
  <c r="AK66" i="14"/>
  <c r="M62" i="14"/>
  <c r="M64" i="14"/>
  <c r="M66" i="14"/>
  <c r="N62" i="14" l="1"/>
  <c r="N64" i="14"/>
  <c r="N66" i="14"/>
  <c r="N67" i="14"/>
  <c r="AK56" i="14" l="1"/>
  <c r="AK58" i="14"/>
  <c r="AK60" i="14"/>
  <c r="AL60" i="14"/>
  <c r="N60" i="14"/>
  <c r="M60" i="14"/>
  <c r="AL56" i="14"/>
  <c r="AL58" i="14"/>
  <c r="N56" i="14"/>
  <c r="N58" i="14"/>
  <c r="M56" i="14"/>
  <c r="M58" i="14"/>
  <c r="AL54" i="14" l="1"/>
  <c r="AK52" i="14"/>
  <c r="AK54" i="14"/>
  <c r="AK55" i="14"/>
  <c r="N54" i="14"/>
  <c r="M54" i="14"/>
  <c r="AL52" i="14"/>
  <c r="N52" i="14"/>
  <c r="M52" i="14"/>
  <c r="AL46" i="14" l="1"/>
  <c r="AL48" i="14"/>
  <c r="AL50" i="14"/>
  <c r="AK46" i="14"/>
  <c r="AK48" i="14"/>
  <c r="AK50" i="14"/>
  <c r="N46" i="14"/>
  <c r="N48" i="14"/>
  <c r="N50" i="14"/>
  <c r="M46" i="14"/>
  <c r="M48" i="14"/>
  <c r="M50" i="14"/>
  <c r="AK27" i="14" l="1"/>
  <c r="AK29" i="14"/>
  <c r="AK31" i="14"/>
  <c r="AL27" i="14"/>
  <c r="AL29" i="14"/>
  <c r="AL31" i="14"/>
  <c r="M29" i="14"/>
  <c r="N29" i="14"/>
  <c r="N27" i="14" l="1"/>
  <c r="N31" i="14"/>
  <c r="M27" i="14"/>
  <c r="M31" i="14"/>
  <c r="AL21" i="14" l="1"/>
  <c r="AL23" i="14"/>
  <c r="AK21" i="14"/>
  <c r="AK23" i="14"/>
  <c r="N21" i="14"/>
  <c r="N22" i="14"/>
  <c r="N23" i="14"/>
  <c r="M21" i="14"/>
  <c r="M23" i="14"/>
  <c r="AL17" i="14" l="1"/>
  <c r="AK17" i="14"/>
  <c r="N17" i="14" l="1"/>
  <c r="M17" i="14"/>
  <c r="AL11" i="14" l="1"/>
  <c r="AK11" i="14"/>
  <c r="N11" i="14"/>
  <c r="M11" i="14"/>
  <c r="T10" i="14" l="1"/>
  <c r="V10" i="14"/>
  <c r="X10" i="14"/>
  <c r="Z10" i="14"/>
  <c r="AB10" i="14"/>
  <c r="AD10" i="14"/>
  <c r="AF10" i="14"/>
  <c r="T11" i="14"/>
  <c r="V11" i="14"/>
  <c r="X11" i="14"/>
  <c r="Z11" i="14"/>
  <c r="AB11" i="14"/>
  <c r="AD11" i="14"/>
  <c r="AF11" i="14"/>
  <c r="T12" i="14"/>
  <c r="V12" i="14"/>
  <c r="X12" i="14"/>
  <c r="Z12" i="14"/>
  <c r="AB12" i="14"/>
  <c r="AD12" i="14"/>
  <c r="AF12" i="14"/>
  <c r="T13" i="14"/>
  <c r="V13" i="14"/>
  <c r="X13" i="14"/>
  <c r="Z13" i="14"/>
  <c r="AB13" i="14"/>
  <c r="AD13" i="14"/>
  <c r="AF13" i="14"/>
  <c r="M9" i="14"/>
  <c r="AG12" i="14" l="1"/>
  <c r="AG10" i="14"/>
  <c r="AG13" i="14"/>
  <c r="AG11" i="14"/>
  <c r="T14" i="14"/>
  <c r="V14" i="14"/>
  <c r="X14" i="14"/>
  <c r="Z14" i="14"/>
  <c r="AB14" i="14"/>
  <c r="AD14" i="14"/>
  <c r="AF14" i="14"/>
  <c r="T15" i="14"/>
  <c r="V15" i="14"/>
  <c r="X15" i="14"/>
  <c r="Z15" i="14"/>
  <c r="AB15" i="14"/>
  <c r="AD15" i="14"/>
  <c r="AF15" i="14"/>
  <c r="T16" i="14"/>
  <c r="V16" i="14"/>
  <c r="X16" i="14"/>
  <c r="Z16" i="14"/>
  <c r="AB16" i="14"/>
  <c r="AD16" i="14"/>
  <c r="AF16" i="14"/>
  <c r="T17" i="14"/>
  <c r="V17" i="14"/>
  <c r="X17" i="14"/>
  <c r="Z17" i="14"/>
  <c r="AB17" i="14"/>
  <c r="AD17" i="14"/>
  <c r="AF17" i="14"/>
  <c r="T18" i="14"/>
  <c r="V18" i="14"/>
  <c r="X18" i="14"/>
  <c r="Z18" i="14"/>
  <c r="AB18" i="14"/>
  <c r="AD18" i="14"/>
  <c r="AF18" i="14"/>
  <c r="T19" i="14"/>
  <c r="V19" i="14"/>
  <c r="X19" i="14"/>
  <c r="Z19" i="14"/>
  <c r="AB19" i="14"/>
  <c r="AD19" i="14"/>
  <c r="AF19" i="14"/>
  <c r="T20" i="14"/>
  <c r="V20" i="14"/>
  <c r="X20" i="14"/>
  <c r="Z20" i="14"/>
  <c r="AB20" i="14"/>
  <c r="AD20" i="14"/>
  <c r="AF20" i="14"/>
  <c r="T21" i="14"/>
  <c r="V21" i="14"/>
  <c r="X21" i="14"/>
  <c r="Z21" i="14"/>
  <c r="AB21" i="14"/>
  <c r="AD21" i="14"/>
  <c r="AF21" i="14"/>
  <c r="T23" i="14"/>
  <c r="V23" i="14"/>
  <c r="X23" i="14"/>
  <c r="Z23" i="14"/>
  <c r="AB23" i="14"/>
  <c r="AD23" i="14"/>
  <c r="AF23" i="14"/>
  <c r="T24" i="14"/>
  <c r="V24" i="14"/>
  <c r="X24" i="14"/>
  <c r="Z24" i="14"/>
  <c r="AB24" i="14"/>
  <c r="AD24" i="14"/>
  <c r="AF24" i="14"/>
  <c r="T25" i="14"/>
  <c r="V25" i="14"/>
  <c r="X25" i="14"/>
  <c r="Z25" i="14"/>
  <c r="AB25" i="14"/>
  <c r="AD25" i="14"/>
  <c r="AF25" i="14"/>
  <c r="T26" i="14"/>
  <c r="V26" i="14"/>
  <c r="X26" i="14"/>
  <c r="Z26" i="14"/>
  <c r="AB26" i="14"/>
  <c r="AD26" i="14"/>
  <c r="AF26" i="14"/>
  <c r="T27" i="14"/>
  <c r="V27" i="14"/>
  <c r="X27" i="14"/>
  <c r="Z27" i="14"/>
  <c r="AD27" i="14"/>
  <c r="AF27" i="14"/>
  <c r="T31" i="14"/>
  <c r="V31" i="14"/>
  <c r="X31" i="14"/>
  <c r="T32" i="14"/>
  <c r="V32" i="14"/>
  <c r="X32" i="14"/>
  <c r="T33" i="14"/>
  <c r="V33" i="14"/>
  <c r="X33" i="14"/>
  <c r="Z33" i="14"/>
  <c r="AB33" i="14"/>
  <c r="AD33" i="14"/>
  <c r="AF33" i="14"/>
  <c r="V34" i="14"/>
  <c r="X34" i="14"/>
  <c r="Z34" i="14"/>
  <c r="AB34" i="14"/>
  <c r="AD34" i="14"/>
  <c r="AF34" i="14"/>
  <c r="AD45" i="14"/>
  <c r="AD46" i="14"/>
  <c r="AF46" i="14"/>
  <c r="AG32" i="14" l="1"/>
  <c r="AH46" i="14"/>
  <c r="AG25" i="14"/>
  <c r="AH25" i="14" s="1"/>
  <c r="AG16" i="14"/>
  <c r="AG24" i="14"/>
  <c r="AG26" i="14"/>
  <c r="AG17" i="14"/>
  <c r="AH17" i="14" s="1"/>
  <c r="AG27" i="14"/>
  <c r="AH27" i="14" s="1"/>
  <c r="AG18" i="14"/>
  <c r="AH18" i="14" s="1"/>
  <c r="AG31" i="14"/>
  <c r="AH31" i="14" s="1"/>
  <c r="AG19" i="14"/>
  <c r="AH19" i="14" s="1"/>
  <c r="AG33" i="14"/>
  <c r="AH33" i="14" s="1"/>
  <c r="AG21" i="14"/>
  <c r="AH21" i="14" s="1"/>
  <c r="AG23" i="14"/>
  <c r="AH23" i="14" s="1"/>
  <c r="AG14" i="14"/>
  <c r="AG15" i="14"/>
  <c r="Z9" i="14"/>
  <c r="AF9" i="14"/>
  <c r="AD9" i="14"/>
  <c r="AB9" i="14"/>
  <c r="X9" i="14"/>
  <c r="V9" i="14"/>
  <c r="T9" i="14"/>
  <c r="AH14" i="14" l="1"/>
  <c r="AG9" i="14"/>
  <c r="AH9" i="14" s="1"/>
  <c r="AL33" i="14"/>
  <c r="AL25" i="14"/>
  <c r="AL19" i="14"/>
  <c r="AL14" i="14"/>
  <c r="AL9" i="14"/>
  <c r="N14" i="14"/>
  <c r="N19" i="14"/>
  <c r="N25" i="14"/>
  <c r="N33" i="14"/>
  <c r="N9" i="14"/>
  <c r="AK33" i="14" l="1"/>
  <c r="M33" i="14" l="1"/>
  <c r="AK25" i="14" l="1"/>
  <c r="M25" i="14"/>
  <c r="AK19" i="14"/>
  <c r="M19" i="14"/>
  <c r="AK14" i="14"/>
  <c r="M14" i="14"/>
  <c r="AK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C7"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7" authorId="1" shapeId="0" xr:uid="{00000000-0006-0000-0000-000002000000}">
      <text>
        <r>
          <rPr>
            <b/>
            <sz val="9"/>
            <color indexed="81"/>
            <rFont val="Tahoma"/>
            <family val="2"/>
          </rPr>
          <t xml:space="preserve">Determine si el tipo de control de detectivo o preventivo
 </t>
        </r>
      </text>
    </comment>
    <comment ref="AI7" authorId="1" shapeId="0" xr:uid="{00000000-0006-0000-0000-000003000000}">
      <text>
        <r>
          <rPr>
            <b/>
            <sz val="9"/>
            <color indexed="81"/>
            <rFont val="Tahoma"/>
            <family val="2"/>
          </rPr>
          <t xml:space="preserve">Analice nuevamente el nivel de probabilidad del riesgo tomando en cuenta los controles descritos. </t>
        </r>
      </text>
    </comment>
    <comment ref="AJ7"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<sst xmlns="http://schemas.openxmlformats.org/spreadsheetml/2006/main" count="978" uniqueCount="362">
  <si>
    <t xml:space="preserve">Preventivo </t>
  </si>
  <si>
    <t>SI</t>
  </si>
  <si>
    <t>NO</t>
  </si>
  <si>
    <t xml:space="preserve">ANALISIS DE RIESGO RESIDUAL </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</si>
  <si>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</si>
  <si>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</si>
  <si>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</si>
  <si>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</si>
  <si>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</si>
  <si>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</si>
  <si>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</si>
  <si>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</si>
  <si>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Riesgo</t>
  </si>
  <si>
    <t>Periodicidad</t>
  </si>
  <si>
    <t>CONTEXTO ESTRATÉGICO</t>
  </si>
  <si>
    <t>IDENTIFICACIÓN DEL RIESGO</t>
  </si>
  <si>
    <t>VALORACIÓN DEL RIESGO</t>
  </si>
  <si>
    <t>Tecnológicos</t>
  </si>
  <si>
    <t xml:space="preserve">Corrupción </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</si>
  <si>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</si>
  <si>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</si>
  <si>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</si>
  <si>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</si>
  <si>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</si>
  <si>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</si>
  <si>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</si>
  <si>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</si>
  <si>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</si>
  <si>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</si>
  <si>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</si>
  <si>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</si>
  <si>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</si>
  <si>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</si>
  <si>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</si>
  <si>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</si>
  <si>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</si>
  <si>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</si>
  <si>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</si>
  <si>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</si>
  <si>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</si>
  <si>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</si>
  <si>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</si>
  <si>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</si>
  <si>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</si>
  <si>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</si>
  <si>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</si>
  <si>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</si>
  <si>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Internos</t>
  </si>
  <si>
    <t>Externos</t>
  </si>
  <si>
    <t>Factores de Riesgo</t>
  </si>
  <si>
    <t>Externo</t>
  </si>
  <si>
    <t>Interno</t>
  </si>
  <si>
    <t>No de Riesgo</t>
  </si>
  <si>
    <t xml:space="preserve">Probabilidad 
Residual </t>
  </si>
  <si>
    <t>Impacto 
Residual</t>
  </si>
  <si>
    <t>Procesos</t>
  </si>
  <si>
    <t>Estratégicos</t>
  </si>
  <si>
    <t>Personal</t>
  </si>
  <si>
    <t>Tecnología</t>
  </si>
  <si>
    <t>Comunicación Interna</t>
  </si>
  <si>
    <t>Si</t>
  </si>
  <si>
    <t>No</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</si>
  <si>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</si>
  <si>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</si>
  <si>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</si>
  <si>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</si>
  <si>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</si>
  <si>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</si>
  <si>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</si>
  <si>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</si>
  <si>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</si>
  <si>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</si>
  <si>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</si>
  <si>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</si>
  <si>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</si>
  <si>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</si>
  <si>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</si>
  <si>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</si>
  <si>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</si>
  <si>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</si>
  <si>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</si>
  <si>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</si>
  <si>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</si>
  <si>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</si>
  <si>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Moderado</t>
  </si>
  <si>
    <t>Promedio</t>
  </si>
  <si>
    <t>PREGUNTA:
Si el riesgo de corrupción se materializa podría …</t>
  </si>
  <si>
    <t>Respuesta</t>
  </si>
  <si>
    <t>El control mitiga la probabilidad</t>
  </si>
  <si>
    <t>El control mitiga el impacto</t>
  </si>
  <si>
    <t>El control mitiga la probabilidad y el impacto</t>
  </si>
  <si>
    <t>Descripción del riesgo</t>
  </si>
  <si>
    <t>Acción u omisión</t>
  </si>
  <si>
    <t>Uso del Poder</t>
  </si>
  <si>
    <t>Desviar la gestión de lo público</t>
  </si>
  <si>
    <t>Beneficio privado</t>
  </si>
  <si>
    <t>Cumplimiento</t>
  </si>
  <si>
    <t>Imagen o reputacional</t>
  </si>
  <si>
    <t>Ambiental</t>
  </si>
  <si>
    <t>Seguridad y Salud en el Trabajo</t>
  </si>
  <si>
    <t>Detectivo</t>
  </si>
  <si>
    <t>Soporte</t>
  </si>
  <si>
    <t>Tiempo</t>
  </si>
  <si>
    <t>Indicador</t>
  </si>
  <si>
    <t>Económicos</t>
  </si>
  <si>
    <t>Políticos</t>
  </si>
  <si>
    <t xml:space="preserve">Sociales </t>
  </si>
  <si>
    <t>Medio Ambientales</t>
  </si>
  <si>
    <t>Financiero</t>
  </si>
  <si>
    <t>Opción de tratamiento</t>
  </si>
  <si>
    <t>Evitar</t>
  </si>
  <si>
    <t>Reducir</t>
  </si>
  <si>
    <t>Compartir</t>
  </si>
  <si>
    <t>Asumir</t>
  </si>
  <si>
    <t>PLAN DE TRATAMIENTO</t>
  </si>
  <si>
    <t>Causas / Vulnerabilidades</t>
  </si>
  <si>
    <t xml:space="preserve">Debilidad / Amenaza </t>
  </si>
  <si>
    <t>PROCESO: GESTIÓN DE MEJORA CONTINUA</t>
  </si>
  <si>
    <t>MAPA DE RIEGOS</t>
  </si>
  <si>
    <t>CÓDIGO: GMC-FO-003</t>
  </si>
  <si>
    <t>VERSIÓN: 03</t>
  </si>
  <si>
    <t xml:space="preserve">Nivel </t>
  </si>
  <si>
    <t>Descriptor</t>
  </si>
  <si>
    <t>Casi seguro</t>
  </si>
  <si>
    <t>Probable</t>
  </si>
  <si>
    <t>Posible</t>
  </si>
  <si>
    <t>Improbable</t>
  </si>
  <si>
    <t>Frecuencia</t>
  </si>
  <si>
    <t>Rara vez</t>
  </si>
  <si>
    <t>CALIFICACIÓN DEL RIESGO INHERENTE</t>
  </si>
  <si>
    <t>Actividad</t>
  </si>
  <si>
    <t>Seguridad de la Información</t>
  </si>
  <si>
    <t>No. de Riesgo</t>
  </si>
  <si>
    <t>No. De Riesgo</t>
  </si>
  <si>
    <t xml:space="preserve">No. De Riesgo: </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</si>
  <si>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</si>
  <si>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</si>
  <si>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</si>
  <si>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</si>
  <si>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</si>
  <si>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</si>
  <si>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</si>
  <si>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</si>
  <si>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</si>
  <si>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</si>
  <si>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</si>
  <si>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</si>
  <si>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</si>
  <si>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</si>
  <si>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</si>
  <si>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</si>
  <si>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en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</si>
  <si>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</si>
  <si>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</si>
  <si>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</si>
  <si>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la información de la Entidad?</t>
  </si>
  <si>
    <t>¿Genera intervención de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</si>
  <si>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</si>
  <si>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</si>
  <si>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</si>
  <si>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</si>
  <si>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</si>
  <si>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</si>
  <si>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¿Genera daño ambiental?</t>
  </si>
  <si>
    <t>Nivel Impacto</t>
  </si>
  <si>
    <t>Mayor</t>
  </si>
  <si>
    <t>Catastrofico</t>
  </si>
  <si>
    <t>Número de preguntas afirmativas</t>
  </si>
  <si>
    <t>De una a cinco</t>
  </si>
  <si>
    <t>De seis a once</t>
  </si>
  <si>
    <t>De doce a dieciocho</t>
  </si>
  <si>
    <t>Criterios parar calificar el impacto de Riesgos de Gestión</t>
  </si>
  <si>
    <t>Catastrófico</t>
  </si>
  <si>
    <t>Menor</t>
  </si>
  <si>
    <t>Insignificante</t>
  </si>
  <si>
    <t>Impacto Cuantitativo</t>
  </si>
  <si>
    <t>Impacto Cualitativo</t>
  </si>
  <si>
    <t>Criterios parar calificar la probabilidad de Riesgos de Corrupción</t>
  </si>
  <si>
    <t>Criterios parar calificar el impacto de Riesgos de Corrupción</t>
  </si>
  <si>
    <t xml:space="preserve">Criterios parar calificar la probabilidad de Riesgos de Gestión </t>
  </si>
  <si>
    <t>* No hay interrupción de las operaciones de la
entidad.
- No se generan sanciones económicas o administrativas.
- No se afecta la imagen institucional de forma
significativa.</t>
  </si>
  <si>
    <t>Legales y reglamentarios</t>
  </si>
  <si>
    <t>Estratégico / Gerenciales</t>
  </si>
  <si>
    <t>¿Afecta la imagen a nivel regional?</t>
  </si>
  <si>
    <t>¿Afecta la imagen a nivel nacional?</t>
  </si>
  <si>
    <t>Gestión Financiera</t>
  </si>
  <si>
    <t>Evaluación Independiente</t>
  </si>
  <si>
    <t>Consecuencia(s)</t>
  </si>
  <si>
    <t>Directamente</t>
  </si>
  <si>
    <t>Indirectamente</t>
  </si>
  <si>
    <t>No disminuye</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</si>
  <si>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</si>
  <si>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</si>
  <si>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</si>
  <si>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</si>
  <si>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xml:space="preserve">Se espera que el evento ocurra en la mayoría de las circunstancias. </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</si>
  <si>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</si>
  <si>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</si>
  <si>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</si>
  <si>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</si>
  <si>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 Impacto que afecte la ejecución presupuestal en un valor superior al 50%.
* Pérdida de cobertura en la prestación de los servicios de la entidad superior al 50%.
* Pago de indemnizaciones a terceros por acciones legales que pueden afectar el presupuesto total de la entidad en un valor superior al 50%.
* Pago de sanciones económicas por incumplimiento en la normatividad aplicable ante un ente regulador, las cuales afectan
en un valor ≥50% del presupuesto general
de la entidad.</t>
  </si>
  <si>
    <t>*Impacto que afecte la ejecución presupuestal en un valor entre el 20% al 50%.
- Pérdida de cobertura en la prestación de los servicios de la entidad entre el 20% al 50%.
- Pago de indemnizaciones a terceros por acciones legales que pueden afectar el presupuesto total de la entidad en un valor entre el 20% al 50%.
- Pago de sanciones económicas por incumplimiento en la normatividad aplicable ante un ente regulador, las cuales afectan en un valor entre el 20% al 50% del presupuesto general de la entidad.</t>
  </si>
  <si>
    <t>* Impacto que afecte la ejecución presupuestal en un valor entre el 5% al 19,9%
- Pérdida de cobertura en la prestación de los servicios de la entidad entre el 10% y hasta el 19,9%.
- Pago de indemnizaciones a terceros por acciones legales que pueden afectar el presupuesto total de la entidad en un valor entre el 5% y hasta el 19,9%.
- Pago de sanciones económicas por incumplimiento en la normatividad aplicable ante un ente regulador, las cuales afectan en un valor entre el 5% y hasta el 19,9% del presupuesto general de la entidad.</t>
  </si>
  <si>
    <t>* Impacto que afecte la ejecución presupuestal en un valor menor al 1%.
- Pérdida de cobertura en la prestación de los servicios de la entidad  menor al 1%.
- Pago de indemnizaciones a terceros por acciones legales que pueden afectar el presupuesto total de la entidad en un valor menor al 1%.
- Pago de sanciones económicas por incumplimiento en la normatividad aplicable ante un ente regulador, las cuales afectan en un valor  menor al 1% del presupuesto general de la entidad.</t>
  </si>
  <si>
    <t>* Impacto que afecte la ejecución presupuestal en un valor entre el 1% hasta el 4,9%.
- Pérdida de cobertura en la prestación de los servicios de la entidad en un valor entre el 1% hasta el 4,9%.
- Pago de indemnizaciones a terceros por acciones legales que pueden afectar el presupuesto total de la entidad en un valor en un valor entre el 1% hasta el 4,9%.
- Pago de sanciones económicas por incumplimiento en la normatividad aplicable ante un ente regulador, las cuales afectan en un valor entre el 1% hasta el 4,9%. del presupuesto general de la entidad.</t>
  </si>
  <si>
    <t>Activo 
(Aplica para los riesgos de Seguridad de la Información)</t>
  </si>
  <si>
    <t>* No hay interrupción de los servicios TIC  de la
entidad.
*No se afecta la imagen institucional de forma
significativa.
*Sin afectación de la integridad.
*Sin afectación de la disponibilidad.
*Sin afectación de la confidencialidad</t>
  </si>
  <si>
    <t>*Afectación ≥1% de la población.
*Afectación ≥1% del presupuesto anual de la entidad.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 del presupuesto general de la entidad.</t>
  </si>
  <si>
    <t xml:space="preserve">*Afectación leve de la integridad de la información y sus activos. 
*Afectación leve de la disponibilidad de la información y sus activos. 
*Afectación leve de la confidencialidad y sus activos. 
*Fuga o divulgación no autorizada de la información, que afecta levemente la imagen de la Entidad. 
*Pérdida leve de la exactitud y estado completo de la información o del servicio, que afecta de forma específica a un procesos.
*Indisponibilidad leve de la información, servicio o infraestructura informática que afecta de forma específica a un proceso
*Interrupción de los servicios TIC  de la entidad
por algunas horas.
</t>
  </si>
  <si>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
*Pérdida parcial de la exactitud y estado completo de la información o del servicio, afectando uno o más procesos
Indisponibilidad parcial de la información, servicio o infraestructura informática, afectando uno o más procesos
*Interrupción de los servicitos TIC de la entidad 
por un (1) día.</t>
  </si>
  <si>
    <t>* Interrupción de los servicios TIC de la entidad por más de dos (2) días.
*Afectación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
*Fuga o divulgación no autorizada de la información considerada como confidencial, que afecta gravemente la imagen de la Entidad.
*Pérdida total de la exactitud y estado completo de la información o del servicio, afectando a toda la Entidad
*Incumplimiento en las metas y objetivos de seguridad de la información  institucionales afectando el cumplimiento en las metas de gobierno.
*Imagen institucional afectada en el orden nacional o regional por incumplimientos en la prestación del servicio  a los usuarios o ciudadanos</t>
  </si>
  <si>
    <t>*Afectación ≥50% de la población.
*Afectación ≥50% del presupuesto
anual de la entidad.
*requiere de ≥1 mes  de recuperación.
*Pérdida de cobertura en la prestación de
los servicios de la entidad ≥50%.
*Pago de sanciones económicas por incumplimiento en la normatividad aplicable
ante un ente regulador, las cuales afectan
en un valor ≥50% del presupuesto general
de la entidad.</t>
  </si>
  <si>
    <t>Ocurre más de una vez en 5 años.</t>
  </si>
  <si>
    <t>Ocurre más de una vez en 1 año.</t>
  </si>
  <si>
    <t>Ocurre más de una vez en 6 meses.</t>
  </si>
  <si>
    <t>Ocurre más de una vez en 3 meses.</t>
  </si>
  <si>
    <t xml:space="preserve">ANALISIS Y VALORACIÓN DE RIESGOS DE SEGURIDAD DE LA INFORMACIÓN </t>
  </si>
  <si>
    <t>Ocurre más de una vez al mes</t>
  </si>
  <si>
    <t xml:space="preserve">*Afectación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
* Interrupción de los servicios TIC  criticos de la entidad por más de cinco (5) días.
*Incumplimiento en las metas y objetivos de seguridad de la información institucionales afectando de forma grave la ejecución presupuestal.
*Imagen institucional afectada en el orden nacional o regional por incumplimientos en la prestación del servicio a los usuarios o ciudadanos y por la afectación a la seguridad de la información. </t>
  </si>
  <si>
    <t>*Afectación ≥20% de la población.
*Afectación  ≥20% del presupuesto
anual de la entidad. 
+ Requiere de  ≥ 2 dias de de recuperación.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</si>
  <si>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*Afectación ≥10% de la población.
*Afectación ≥10% del presupuesto anual de la entidad.
* Requiere  de 1 un  dia de recuperación.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</si>
  <si>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*Afectación ≥5% de la población.
*Afectación ≥5% del presupuesto
anual de la entidad.
*Requiere de medio día de recuperación.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t>
  </si>
  <si>
    <t>VIGENCIA: 15-Mar-2019</t>
  </si>
  <si>
    <t>Transferir</t>
  </si>
  <si>
    <t>Nota 2: En el caso que los controles tengan una calificación débil no se realiza desplazamiento en la matriz</t>
  </si>
  <si>
    <t xml:space="preserve">Nota 1: Para el desplazamiento de la probabilidad y el impacto se tendrá en cuenta el control que más contribuya a la disminución de estos. </t>
  </si>
  <si>
    <t xml:space="preserve">Elecciones de Servidores Públicos Distritales </t>
  </si>
  <si>
    <t>Control Político</t>
  </si>
  <si>
    <t xml:space="preserve">Inoportunidad en la adopción de la plataforma estrategica y los planes de acción de la Corporación  </t>
  </si>
  <si>
    <t>Procedimiento ajustado y publicado en la Red interna</t>
  </si>
  <si>
    <t>Jefe Oficina Asesora de Planeación</t>
  </si>
  <si>
    <t>Direccionamiento Estratégico</t>
  </si>
  <si>
    <t>Deficiencias en el reporte y seguimiento a la ejecución de los planes estrategico y anuales de la Corporación</t>
  </si>
  <si>
    <t>El Jefe de La Oficina Asesora de Planeación define cronograma de las actividades de seguimiento a la  planeacion estraégica y planes de acción anuales, establece responsables internamente por temas</t>
  </si>
  <si>
    <t>Incluir en el procedimiento 
"Formulación y seguimiento del plan estratégico y el plan de acción anual" los plazos para la construcción del cronograma de formulación de los planesProcedimiento ajustado y publicado en la Red interna</t>
  </si>
  <si>
    <t>Procedimiento publicado</t>
  </si>
  <si>
    <t xml:space="preserve">Establecer dentro del procedimiento "Formulación y seguimiento del plan estratégico y el plan de acción anual" el mecanismo para que los procesos alleguen las evidencias que den cuenta de los niveles de avance reportados </t>
  </si>
  <si>
    <t xml:space="preserve">Fallas en la estandarización de crierios para la publicación de información interna y externa. </t>
  </si>
  <si>
    <t xml:space="preserve">El area generadora de la información proyecta los contenidos o genera solicitud de asesoria a la oficina Asesora de Comunicaciones. La jefatura de la oficina asigna la actividad al area de diseño, quienes trabajan el tema en coordinación con el solicitante. La jefatura de la oficina avala las piezas diseñadas. </t>
  </si>
  <si>
    <t xml:space="preserve">Revisar y ajustar los procedimientos del proceso de comunicaciones e información. </t>
  </si>
  <si>
    <t>Procedimientos actualizados y adoptados.</t>
  </si>
  <si>
    <t>Oficina Asesora de Comunicaciones</t>
  </si>
  <si>
    <t>Diciembre de 2020</t>
  </si>
  <si>
    <t>Procedimientos publicados</t>
  </si>
  <si>
    <t>Implementación incompleta y desarticulada del Modelo Integrado de Planeación y Gestión</t>
  </si>
  <si>
    <t>El Comité Institucional de Gestión y Desempeño define las estrategias, políticas y acciones para la implementación del MIPG, dentro de las cuales está la socialización de las directrices y herramientas asociadas a sus diferentes componentes; así mismo, aprueba y hace seguimiento al plan de acción para la implementación del MIPG</t>
  </si>
  <si>
    <t xml:space="preserve">1-Acta del CIGD en la que se establecen las responsabilidades y funciones de cada equipo tecnico en el despliegue del MIPG y se establece el Plan de acción de implementación del MIPG.
2-Plan de acción anual que incorpora las acciones trazadoras requeridas para la exitosa implementación del MIPG
</t>
  </si>
  <si>
    <t>Comité Institucional de Gestiòn y Desempeño</t>
  </si>
  <si>
    <t xml:space="preserve">Comité Institucional de Gestiòn y Desempeño
Oficina Asesora de Planeación </t>
  </si>
  <si>
    <t>Acta del Comité Institucional de Gestión y Desempeño con responsabilidades de los ETGDI asignadas</t>
  </si>
  <si>
    <t>Plan de acción con acciones trazadoras del MIPG</t>
  </si>
  <si>
    <t>No realizar seguimiento para el cumplimiento de términos legales y reglamentarios en el trámite de los proyectos de acuerdo</t>
  </si>
  <si>
    <t>El secretario general, los subsecretarios, con el apoyo de los profesionales realizan seguimiento de términos en el trámite del proyecto de acuerdo, durante el respectivo periodo legal; de conformidad con las leyes, el reglamento interno y el procedimiento vigente. En los casos en que se encuentren falencias, se solicita adelantar la actuación administrativa del trámite del proyecto a que haya lugar.</t>
  </si>
  <si>
    <t xml:space="preserve">El presidente del Concejo, los presidentes de Comisiones Permanentes, el secretario general y de organismo de control y los secretarios de Comisiones,  solicitan concepto a la Dirección Jurídica, sobre el trámite de proyectos de acuerdo, en el evento de dudas en la interpretación normativa, de términos o eventos nuevos en el trámite de proyectos de acuerdo. </t>
  </si>
  <si>
    <t>Memorando de solicitud de concepto.</t>
  </si>
  <si>
    <t>El presidente del Concejo, los presidentes de Comisiones Permanentes, el secretario general y de organismo de control,  los secretarios de Comisiones.</t>
  </si>
  <si>
    <t>Periodo legal</t>
  </si>
  <si>
    <t>Número de conceptos solicitados.</t>
  </si>
  <si>
    <t>'Permitir el registro e intervención de personas delegadas por funcionarios invitados, sin acto administrativo de delegación.</t>
  </si>
  <si>
    <t>El Secretario General o subsecretario de despacho (comisión permanente) o el funcionario del Concejo, asignado por los anteriores, tramita(n) el registro de ingreso de los invitados dentro del recinto, en el momento de las sesiones (plenaria o de Comisiones permanentes).</t>
  </si>
  <si>
    <t>Indicar por escrito a los funcionarios de la Administración Distrital, las condiciones para el registro de asistencia a las sesiones plenaria y de comisión a las cuales sean citados e invitados</t>
  </si>
  <si>
    <t>Comunicación oficial a los funcionarios de la administración distrital.</t>
  </si>
  <si>
    <t>En sesiones</t>
  </si>
  <si>
    <t>(Número de delegaciones radicadas/ número de delegaciones recibidas)*100</t>
  </si>
  <si>
    <t>El registro de los funcionarios invitados no corresponde con la hora real de ingreso.</t>
  </si>
  <si>
    <t>Secretaría General  
Comisiones permanentes</t>
  </si>
  <si>
    <t>Anualmente en enero</t>
  </si>
  <si>
    <t>Comunicación oficial enviada a los funcionarios de la administración distrital.</t>
  </si>
  <si>
    <t>Omisión de requisitos de ley en los actos administrativos de convocatoria de elección de servidores públicos distritales para favorecimiento de terceros</t>
  </si>
  <si>
    <t>La Mesa Directiva  solicita el  acompañamiento especial del Ministerio Publico Nacional o Distrital.</t>
  </si>
  <si>
    <t>Aplicación de la normatividad vigente aplicable para el caso de elección de servidores públicos.</t>
  </si>
  <si>
    <t>Carpeta supervisión del contrato de prestación del servicio de elección de servidores públicos.</t>
  </si>
  <si>
    <t>Mesa Directiva</t>
  </si>
  <si>
    <t xml:space="preserve">Primer periodo de sesiones ordinarias correspondientes al inicio del periodo constitucional para Personero y Contralor.
Sesiones ordinarias del mes de Febrero de cada vigencia para Secretario General y Subsecretarios de Comisiones </t>
  </si>
  <si>
    <t>Numero de procesos de elección ejecutados conforme a la ley.</t>
  </si>
  <si>
    <t>El registro de los funcionarios citados no corresponde con la hora real de ingreso.</t>
  </si>
  <si>
    <t>El Secretario General o subsecretario de despacho (comisión permanente) o el funcionario del Concejo, asignado por los anteriores, tramita(n) el registro de ingreso de los citados dentro del recinto, en el momento de las sesiones (plenaria o de Comisiones permanentes).</t>
  </si>
  <si>
    <t>Indicar por escrito a los funcionarios de la Administración Distrital, las condiciones para el registro de asistencia a las sesiones plenaria y de comisión a las cuales sean citados</t>
  </si>
  <si>
    <t xml:space="preserve">Secretaría General  </t>
  </si>
  <si>
    <t>Otorgar prórrogas fuera de términos (tiempo y condiciones) establecidos en el Reglamento Interno para los procesos Control Político.</t>
  </si>
  <si>
    <t xml:space="preserve">'El secretario general o el subsecretario, o el profesional asignado revisa si la solicitud de la prorroga se realizó en plazos y condiciones establecidas por el reglamento interno. </t>
  </si>
  <si>
    <t>Capacitar a los funcionarios en el reglamento interno (secretaria general) Solicitar capacitacion o socializacion  en el codigo de integridad en materia de valores (secretaria general). 
Solicitar a la dirección administrativa la asignación de los funcionarios misionales correspondientes según manual de funciones par garantizar el personal idóneo.  (secretaria general)</t>
  </si>
  <si>
    <t>Actas de capacitación 
Oficio a la direccion administrativa solicitando la capacitacion y la asignacion de funcionarios misionales correspondientes según manual de funciones.</t>
  </si>
  <si>
    <t>Secretaria General</t>
  </si>
  <si>
    <t>30 de diciembre de 2020</t>
  </si>
  <si>
    <t xml:space="preserve">1 capacitación para responsables de la actividad
Oficio de solicitud a la dirección administrativa. </t>
  </si>
  <si>
    <t xml:space="preserve">El secretario general o el subsecretario, o el profesional asignado revisa si la solicitud de la prorroga se realizó en plazos y condiciones establecidas por el reglamento interno. </t>
  </si>
  <si>
    <t xml:space="preserve">Probabilidad de vencimiento de términos en el tramite de las PQRS por fallas en los recursos tecnologicos </t>
  </si>
  <si>
    <t>En la Resolución 014 de 2019, articulo 11, esta establecido que los proyectos de respuestas de las PQRS seran remitidas al Proceso de Atención al Ciudadano por las dependencias en los 7, 10 y 28 días habiles al direccionamiento, según el tipo de petición, con el fin de preveer las contingencias en la respuesta a las peticiones. En caso de no recibir las respuestas proyectadas por las dependencias en estos plazos el Defensor de Ciudadano reitera la solicitud a la dependencia.</t>
  </si>
  <si>
    <t>El profesional asignado por Director Tecnico Juridico en el reparto del tramite, a traves de la  hoja de ruta verifica el vecimiento de terminos donde se registra la fecha de recepción y la fecha de respuesta al tramite. La hoja de ruta esta publicada en la red interna en la carpeta de gestión juridica y puede ser consultada por los profesionales o el Director para le control de tiempos de respuesta.</t>
  </si>
  <si>
    <t>Dar respuesta oportuna a las  peticiones dentro de los terminos legales sin condicionar la  respuesta a la disponibilidad de la herramienta tecnológica. Una  vez habilitada  la  herramienta deberá  subirse tanto la petición como  la respuesta al SDQS.Ajustar la Resolución 014 de 2019 con el fin de mitigar los riesgos tecnologicos en la respuesta a las PQRS.</t>
  </si>
  <si>
    <t>Petición y respuesta subidas al SDQS una vez  habilitada la plataforma.Resolución ajustada</t>
  </si>
  <si>
    <t>Dirección Tecnica Jurídica - Atención al Ciudadano.Dirección Tecnica Jurídica - Atención al Ciudadano.</t>
  </si>
  <si>
    <t>31 de diciembre de 2020</t>
  </si>
  <si>
    <t>Número de  peticiones respondidas durante la falla tecnológica sobre número de peticiones radicadas  durante  la falla tecnológica. 1 Resolución ajustada.</t>
  </si>
  <si>
    <t>Vencimiento de los terminos  en los productos del proceso (investigaciones disciplinarias, conceptos,  proyectos de actos administrativos, respuesta a acciones judiciales,  cobro persuasivo).</t>
  </si>
  <si>
    <t xml:space="preserve">Deficiencias en la  fidelidad del contenido del acta con la grabación. </t>
  </si>
  <si>
    <t>Las actas literales son trascritas, corregidas y se levantan las inconsistencias por la misma persona que ejerce la relatoria, son revisadas por la persona que designe el Secretario General o la Presidencia de la Corporación contra el sonido antes de ser entregada al peticionario.</t>
  </si>
  <si>
    <t xml:space="preserve">Deficiencias en la calidad de la grabación del sonido de las sesiones dentro y fuera de la Corporación. </t>
  </si>
  <si>
    <t xml:space="preserve">Los tecnicos de sonido realizan la grabación del audio y en video con audio conforme al procedimiento en archivos diferentes desde los cuales se puede recuperar el audio en caso de que uno falle. Las grabaciones se publican en la red interna del Concejo, y se hace un back up  en cinta que custodia sistemas. </t>
  </si>
  <si>
    <t xml:space="preserve">Publicación de Proyectos de Acuerdo, Acuerdos, Resoluciones, objeciones a los Proyectos de Acuerdo aprobados en segundo debate y fe de erratas en los cuales no correponde el original radicado al documento digital en la red que es suministrado por los Funcionarios de las UAN.  </t>
  </si>
  <si>
    <t xml:space="preserve">Los funcionarios de las UAN llevan los documentos a  la Secretaria General y la profesional especializada revisa que cumpla con las caracteristicas minimas, si no es ta completo no se le asigna Cordis,Si esta correcto lo pasa al auxiliar adminstartiva quien le asigna cordis y  recibe el medio magnetico del documento el cual sube a la cerpeta de red de proyectos de acuerdo radicados en Secretaria General y le asigna un consecutivo. Posteriormente entrega al area de Anales y Publciaciones el orginal para que se verifique la fidelidad del medio fisico con el medio digital, para su publicación oficial en la plantilla definida por el proceso. Esta entrega se registra en un formato din fecha de entrega y de devolución y quien recibe. En caso de encontrar diferencias entre el medio fisico y el magnetico el area lo devuelve a la Secretaria General hasta que sea corregido y poder continuar con la publicación de ese y los demas proyectos segun estricto orden del consecutivo asignado en la Secretaria General. </t>
  </si>
  <si>
    <t xml:space="preserve">Ajustar las actividades del procedimiento APR PR001, incluyendo el mecanismo de seguimiento de la ruta de los documentos objeto de publicación y las opciones de manejo en caso de devolución de documentos para que no afecte la fluidez de la publicación de los demas documentos en la red. </t>
  </si>
  <si>
    <t>Procedimiento APR PR001 ajustado.</t>
  </si>
  <si>
    <t>30 de junio de 2020</t>
  </si>
  <si>
    <t xml:space="preserve">'Inoportunidad en la gestión para el  mantenimiento de la  planta física, equipos electromecánicos y vehiculos  y la provision de los servicios de aseo,  cafeteria y correspondencia, de acuerdo a necesidades de la Corporación. </t>
  </si>
  <si>
    <t xml:space="preserve">Para el mantenimiento de la planta fisica se recibe solicitud a través de la mesa de ayuda, se le asigna un numero de identificación del caso,  responsable de la gestión y tiene un sistema de seguimiento de la primera atención que se notifica al solicitante a travez de correo electronico y de los casos que no han sido cerrados . 
Para el mantenimiento correctivo o preventivo  de vehiculos, las solcitudes se radican mediante oficio en la correspondencia, se remiten al procedimiento de movilidad  donde se tramitan esta solicitudes ante la entidad o empresa contratista que esta prestadondo el servicio a través de correo electronico adjuntando los soportes y formatos correspondientes. Se realiza seguimiento a la prestación de estos servicios a través del formato GRF - PR003-F06. </t>
  </si>
  <si>
    <t>'Inoportunidad en la formulación, ejecución y seguimiento del Plan Institucional de Gestión Ambiental y de la linea de acción vehículos seguros del PESV.</t>
  </si>
  <si>
    <t xml:space="preserve">El Equipo Técnico de Gestión Ambiental y  el Equipo Tecnico de Seguridad Vial y Movilidad sostenible hacen seguimiento a la formulación, aprobación  y ejecución del Plan Institucional de Gestión Ambiental  y de la linea de acción de vehiculos seguros y se generan alertas cuando no se presentan oportunamente los planes. El Plan de Acción Anual de Gestión Ambiental  y  la linea de acción de vehiculos seguros hacen parte del Plan de Acción Anual de la Corporación y tienen seguimiento trimestral. </t>
  </si>
  <si>
    <t>Inadecuada configuración de la infraestructura tecnológica de la Corporación</t>
  </si>
  <si>
    <t>Obsolencencia de la infraestructura tecnológica de la Corporación</t>
  </si>
  <si>
    <t>Validación permanente por los profesionales del proceso de Sistemas, del soporte con los fabricantes o los representantes en el país de las herramientas tecnologicas.</t>
  </si>
  <si>
    <t>Gestión de los contratos de soporte para la actualización o renovación de la infraestructura tecnologica, por parte de los profesionales del proceso de Sistemas y Seguridad de la Información.</t>
  </si>
  <si>
    <t>Teniedo en cuenta el nivel del riesgo residual no se establecen actividades adicionales a los controles ya establecidos</t>
  </si>
  <si>
    <t>Pérdida de documentos análogos en la Corporación</t>
  </si>
  <si>
    <t>El auxiliar administrativo facilita la información que se requiere para consulta. Para esto diligencia el formato de solicitud de consulta y/o préstamo de documentos cada vez que se presente una solicitud.</t>
  </si>
  <si>
    <t>Socializar el procedimiento y el formato de consulta y prestamo de archivos a todas las dependencias de la Corporación.</t>
  </si>
  <si>
    <t>Listados de asistencia / Documento con la presentación</t>
  </si>
  <si>
    <t>Hernán Rodríguez</t>
  </si>
  <si>
    <t>Socializaciones realizadas</t>
  </si>
  <si>
    <t>Errores en la  autoliquidaciones.de los aportes a la  seguridad social.</t>
  </si>
  <si>
    <t xml:space="preserve">El profesional universitario registra mensualmente las novedades que afectan el IBC. Este registro es revisado por el profesional universitario y el secretario ejecutivo para verificar la autoliquidación contra la nomina. </t>
  </si>
  <si>
    <t xml:space="preserve">Formular el procedimiento Liquidación de aportes al Sistema de Seguridad Social. </t>
  </si>
  <si>
    <t>Procedimiento Liquidación de aportes al Sistema de Seguridad Social adoptado en el CIGD.</t>
  </si>
  <si>
    <t>31 de Diciembre de 2020</t>
  </si>
  <si>
    <t xml:space="preserve">1 procedimiento Liquidación de aportes al Sistema de Seguridad Social adoptado en el CIGD. </t>
  </si>
  <si>
    <t xml:space="preserve">Inconsistencias en el reporte de incapacidades por enfermedad general o de tipo profesional a los aplicativos PERNO y Aportes en linea, generando que no se pueda recobrar el dinero ante las ante las EPS y las aseguradoras. </t>
  </si>
  <si>
    <t xml:space="preserve">Una vez se reciben las incapacidades originales en la dirección Financiera, la profesional universitaria las registra en el aplicativo Perno y en una base de datos en excel para llevar el registro de las incapacidades y para controlar la radicación en la EPS en el termino de tres meses. </t>
  </si>
  <si>
    <t>Director Financiero</t>
  </si>
  <si>
    <t xml:space="preserve">Inoportunidad en el pago de las cesantias definitivas a los exfuncionarios que las solicitan. </t>
  </si>
  <si>
    <t xml:space="preserve">Una vez llega la solicitud radicada por correspondencia de liquidación defintiva de las cesantias al secretario ejecutivo de la Dirección Financiera la radica en un libro donde se consignana los datos de la solicitud y se entrega al tecnico operativo del procedimiento de cesantias, quine asu vez lo radica en otro libro y lo entrega al profesional universitorio 219 - 3 del procedimiento quien registra en la base de datos de solicitudes las mismas para llevar un control de los terminos del tramite. La base de datos emite alerta diez días antes de vencerse el termino. Mensualmente se revisa la base de datos contra la base de datos pagos. En caso de encontrar un tramite a punto de vencerse el profesional hacer seguimiento al estado de la respuesta de la solicitud. </t>
  </si>
  <si>
    <t xml:space="preserve">Estados e informes  financieros  que no reflejan la realidad financiera de la Corpración. </t>
  </si>
  <si>
    <t>La Dirección Financiera socializa a las areas involucradas la circular o resolución de la Contaduria General de la Nación o de la Secretaria Distrital de Hacienda, donde se establecen los plazos para el reporte de información. La contadora de la Corporación lleva un lista de chequeo de la entrega de la informacion de las areas para verificar el cumplimiento.  En caso de que las areas no entreguen a tiempo la información se realizan mesas de trabajo para solicitar el cumplimiento de los tiempos de entregar y mejorar los procesos de las cuales se levantan actas. En caso de que no llegue la información la contadora envia correo a la persona encargada con copia al Director Financiero o al Director Técnico Jurídico.</t>
  </si>
  <si>
    <t>Posibilidad de superar los topes establecidos para la Unidades de Apoyo Normativo de 48 SMLMV asignados a cada Concejal en el momento de producirse el incremento salarial anual del distrito que puede ser superior al incremento nacional del salario minimo.</t>
  </si>
  <si>
    <t>La secretaria ejecutiva tiene una hoja de excel debidamente formulada para controlar la conformaciòn de cada una de las UAN de los concejales y evitar que se supere el tope de la asiganciòn prespuestal a las UAN. El profesional de actos administrativos del proceso de talento humano cruza la informaciòn de tope de asignación presupuestal de las UAN con la secretaria ejecutiva de financiera. En caso de encontrar inconsistencias se concilian las diferencias entre la infornaciòn de las dos areas.</t>
  </si>
  <si>
    <t>Ajustar el procedimiento de presupuesto incluyendo el punto de control de conciliaciòn de conformaciòn de las UAN.</t>
  </si>
  <si>
    <t>Procedimiento ajustado</t>
  </si>
  <si>
    <t>Direcciòn Financiera Presupuesto</t>
  </si>
  <si>
    <t>Procedimiento adoptado en el SIG.</t>
  </si>
  <si>
    <t>Presentación de conclusiones y hallazgos erroneos.</t>
  </si>
  <si>
    <t>Efectuar mesa de trabajo con el fin de revisar las no conformidades, recomendaciones u oportunidades de mejora detectadas en la auditoría para evaluar la pertinencia de las mismas, de la cual se hará acta y se consignarán los resultados aprobados. Actividad 5.15. Acta de Comité o Reunión  (GDO-FO-002).</t>
  </si>
  <si>
    <t>Reporte e investigación  de accidente de trabajo extemporánea</t>
  </si>
  <si>
    <t>El equipo de trabajo de Seguridad y Salud en el Trabajo, revisa y actualiza de ser necesario del procedimiento de reporte e investigación de accidentes  /incidentes  laborales, el cual es socializado y divulgado a través de la intranet, pantallas y correo masivo, así como en las jornadas de inducción a funcionarios, proveedores, contratistas   y reinducción.</t>
  </si>
  <si>
    <t>Socializar a los Honorables Concejales los requisitos de posesión incluído el examen médico ocupcional de pre-ingreso</t>
  </si>
  <si>
    <t>Formato de asistencia, memorias de documentos</t>
  </si>
  <si>
    <t>Dirección Administrativa</t>
  </si>
  <si>
    <t>A Marzo de 2021</t>
  </si>
  <si>
    <t>No. de Asistentes  que recibieron la información  x 100 /No. de H. Concejales</t>
  </si>
  <si>
    <t>Incumplimiento a la normatividad vigente de Seguridad y Salud en el Trabajo</t>
  </si>
  <si>
    <t xml:space="preserve">El equipo de trabajo de Actos Administrativos, verifica cumplimiento de requisitos para la posesión y firma formato de Solicitud de Exámenes Médicos que se remite a Seguridad y Salud en el Trabajo, quien  diligencia y verifica contenido del certificado médico ocupacional de aptitud, el cual es escaneado y entregado al aspirante para su inclusión en la Historia laboral como anexo al Acta de Revisión de documentos. </t>
  </si>
  <si>
    <t>Dirección Administrativa
Seguridad y Salud en el Trabajo.</t>
  </si>
  <si>
    <t>A Marzo de 2020</t>
  </si>
  <si>
    <t>El equipo de trabajo de Seguridad y Salud en el Trabajo, mantiene actualizado el Normograma y hace seguimiento de cumplimietno a través de la cuantificación de los  criterios legales aplicables del SG SST y se presenta las necesidades de contratación para el cumplimiento de los requisitos legales en material de control de riesgos laborales para aprobación.</t>
  </si>
  <si>
    <t>El Jefe de La Oficina Asesora de Planeación define cronograma de las actividades de planeacion estratégica y planes de acción anuales, establece responsables internamente del liderazgo metodológico y de la ejecución del cronograma de planeación por temas</t>
  </si>
  <si>
    <t xml:space="preserve"> 30 de Diciembre de 2020</t>
  </si>
  <si>
    <t>1-Establecer las responsabilidades de los Equipos Técnicos encargados de desplegar las estrategias y acciones del Plan de acción de implementación del MIPG.
2-Incorporar en el plan de acción anual las acciones trazadoras requeridas para la exitosa implementación del MIPG</t>
  </si>
  <si>
    <t>30 de Diciembre de 2020</t>
  </si>
  <si>
    <t xml:space="preserve">Inoportunidad en la evaluación del desempeño laboral para los funcionarios de carrera administrativa del Concejo de Bogota. </t>
  </si>
  <si>
    <t xml:space="preserve">El Director Administrativo, al inicio del año, expide circular donde se fijan los lineamientos y plazos de la evaluación del desempeño laboral para los funcionarios de carrera administrativa del Concejo de Bogota. La profesional especializada del procedimiento de carrera administrativa realiza la respectiva inducción y reinducción en el tema de evaluación del desempeño a los funcionarios involucrados.
En caso de que no se hayan realizado las concertaciones de compromisos funcionales y comportamentales y las evaluacuaciones de desempeño se hace la respectiva verificación y se envia a la Dirección Jurídica para el proceso disciplinario. Toda la evidencia queda registrada en el sistema EDL-APP y en correos y planillas de asistencia. </t>
  </si>
  <si>
    <t xml:space="preserve">Inoportunidad en la formulación, ejecución y seguimiento de los planes de bienestar, capacitación e incentivos dela Corporación. </t>
  </si>
  <si>
    <t xml:space="preserve">Al final de año de la vigencia anterior el equipo de bienestar y capacitación realiza las encuesta de necesidades y los instrumentos y se consolida los diagnosticos de necesidades de bienestar y capacitación. Basado en estos resultados se radica la solicitud de contratación a la Dirección Financiera para que sea tramitada con al Secretaria de Hacienda Distrital.
En caso de requerir ajustes el equipo de bienestar y capacitación realiza los ajustes pertienentes.  
El seguimiento a la ejecución de los planes de bienestar y capacitación se realiza a través del reporte al plan de acción anual de la Corporación y se remite a la Oficina Asesora de Planeación </t>
  </si>
  <si>
    <t>MAPA DE RIESGOS DE GESTIÓN POR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</si>
</sst>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Light"/>
      <family val="2"/>
    </font>
    <font>
      <b/>
      <sz val="11"/>
      <color theme="1"/>
      <name val="Calibri Light"/>
      <family val="2"/>
    </font>
    <font>
      <b/>
      <sz val="18"/>
      <color theme="1"/>
      <name val="Calibri Light"/>
      <family val="2"/>
    </font>
    <font>
      <b/>
      <sz val="12"/>
      <color theme="1"/>
      <name val="Calibri"/>
      <family val="2"/>
      <scheme val="minor"/>
    </font>
    <font>
      <sz val="11"/>
      <color theme="1"/>
      <name val="Arial"/>
      <family val="2"/>
    </font>
    <font>
      <b/>
      <sz val="11"/>
      <color theme="1"/>
      <name val="Arial"/>
      <family val="2"/>
    </font>
    <font>
      <sz val="11"/>
      <name val="Arial"/>
      <family val="2"/>
    </font>
    <font>
      <b/>
      <sz val="20"/>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23">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7" borderId="0" xfId="0" applyFill="1"/>
    <xf numFmtId="0" fontId="0" fillId="0" borderId="0" xfId="0" applyAlignment="1">
      <alignment horizontal="center" vertical="center"/>
    </xf>
    <xf numFmtId="0" fontId="1" fillId="0" borderId="1" xfId="0" applyFont="1" applyBorder="1" applyAlignment="1">
      <alignment horizontal="center" vertical="center"/>
    </xf>
    <xf numFmtId="0" fontId="0" fillId="7" borderId="1" xfId="0"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Fill="1" applyAlignment="1">
      <alignment vertical="center" wrapText="1"/>
    </xf>
    <xf numFmtId="0" fontId="9" fillId="0" borderId="0" xfId="0" applyFont="1" applyAlignment="1">
      <alignment vertic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9" fillId="0" borderId="0" xfId="0" applyFont="1" applyBorder="1" applyAlignment="1">
      <alignment vertical="center" wrapText="1"/>
    </xf>
    <xf numFmtId="0" fontId="8" fillId="7" borderId="1" xfId="0" applyFont="1" applyFill="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0" fillId="7"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xf>
    <xf numFmtId="0" fontId="0" fillId="0" borderId="1" xfId="0" applyBorder="1" applyAlignment="1">
      <alignment horizontal="left" vertical="center"/>
    </xf>
    <xf numFmtId="0" fontId="8" fillId="7" borderId="1" xfId="0" applyFont="1" applyFill="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xf numFmtId="0" fontId="5"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0" fillId="0" borderId="1" xfId="0" applyBorder="1" applyAlignment="1">
      <alignment horizontal="left" vertical="top" wrapText="1"/>
    </xf>
    <xf numFmtId="0" fontId="0" fillId="3" borderId="1" xfId="0" applyFill="1" applyBorder="1"/>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18" xfId="0" applyFont="1" applyBorder="1" applyAlignment="1">
      <alignment wrapText="1"/>
    </xf>
    <xf numFmtId="0" fontId="1" fillId="0" borderId="0" xfId="0" applyFont="1" applyAlignment="1">
      <alignment wrapText="1"/>
    </xf>
    <xf numFmtId="0" fontId="0" fillId="0" borderId="19" xfId="0" applyBorder="1"/>
    <xf numFmtId="0" fontId="0" fillId="0" borderId="20" xfId="0" applyBorder="1"/>
    <xf numFmtId="0" fontId="0" fillId="0" borderId="21"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9" fillId="2" borderId="5" xfId="0" applyFont="1" applyFill="1" applyBorder="1" applyAlignment="1">
      <alignment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7" borderId="5" xfId="0" applyFont="1" applyFill="1" applyBorder="1" applyAlignment="1">
      <alignment vertical="center" wrapText="1"/>
    </xf>
    <xf numFmtId="0" fontId="8" fillId="0" borderId="12" xfId="0" applyFont="1" applyBorder="1" applyAlignment="1">
      <alignment vertical="center" wrapText="1"/>
    </xf>
    <xf numFmtId="15" fontId="8" fillId="0" borderId="12" xfId="0" applyNumberFormat="1" applyFont="1" applyBorder="1" applyAlignment="1">
      <alignment vertical="center" wrapText="1"/>
    </xf>
    <xf numFmtId="15" fontId="8" fillId="0" borderId="6" xfId="0" applyNumberFormat="1" applyFont="1" applyBorder="1" applyAlignment="1">
      <alignment vertical="center" wrapText="1"/>
    </xf>
    <xf numFmtId="0" fontId="8" fillId="0" borderId="5" xfId="0" applyFont="1" applyBorder="1" applyAlignment="1">
      <alignment horizontal="justify" vertical="center" wrapText="1"/>
    </xf>
    <xf numFmtId="0" fontId="8" fillId="0" borderId="13" xfId="0" applyFont="1" applyBorder="1" applyAlignment="1">
      <alignment vertical="center"/>
    </xf>
    <xf numFmtId="0" fontId="8" fillId="0" borderId="5"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7" borderId="5" xfId="0" applyFont="1" applyFill="1" applyBorder="1" applyAlignment="1">
      <alignment vertical="center" wrapText="1"/>
    </xf>
    <xf numFmtId="0" fontId="9" fillId="8" borderId="11" xfId="0" applyFont="1" applyFill="1" applyBorder="1" applyAlignment="1">
      <alignment vertical="center"/>
    </xf>
    <xf numFmtId="0" fontId="9" fillId="8" borderId="3" xfId="0" applyFont="1" applyFill="1" applyBorder="1" applyAlignment="1">
      <alignment vertical="center"/>
    </xf>
    <xf numFmtId="0" fontId="9" fillId="9" borderId="3" xfId="0" applyFont="1" applyFill="1" applyBorder="1" applyAlignment="1">
      <alignment vertical="center"/>
    </xf>
    <xf numFmtId="0" fontId="9" fillId="11" borderId="11" xfId="0" applyFont="1" applyFill="1" applyBorder="1" applyAlignment="1">
      <alignment vertical="center"/>
    </xf>
    <xf numFmtId="0" fontId="9" fillId="11" borderId="3" xfId="0" applyFont="1" applyFill="1" applyBorder="1" applyAlignment="1">
      <alignment vertical="center"/>
    </xf>
    <xf numFmtId="0" fontId="9" fillId="11" borderId="4" xfId="0" applyFont="1" applyFill="1" applyBorder="1" applyAlignment="1">
      <alignment vertical="center"/>
    </xf>
    <xf numFmtId="0" fontId="9" fillId="10" borderId="11" xfId="0" applyFont="1" applyFill="1" applyBorder="1" applyAlignment="1">
      <alignment vertical="center" wrapText="1"/>
    </xf>
    <xf numFmtId="0" fontId="9" fillId="10" borderId="3" xfId="0" applyFont="1" applyFill="1" applyBorder="1" applyAlignment="1">
      <alignment vertical="center" wrapText="1"/>
    </xf>
    <xf numFmtId="0" fontId="9" fillId="9" borderId="4" xfId="0" applyFont="1" applyFill="1" applyBorder="1" applyAlignment="1">
      <alignment vertical="center"/>
    </xf>
    <xf numFmtId="0" fontId="9" fillId="2" borderId="1" xfId="0" applyFont="1" applyFill="1" applyBorder="1" applyAlignment="1">
      <alignment vertical="center"/>
    </xf>
    <xf numFmtId="0" fontId="9" fillId="6" borderId="1" xfId="0" applyFont="1" applyFill="1" applyBorder="1" applyAlignment="1">
      <alignment vertical="center"/>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7" borderId="5" xfId="0" applyFont="1" applyFill="1" applyBorder="1" applyAlignment="1">
      <alignment vertical="center" wrapText="1"/>
    </xf>
    <xf numFmtId="0" fontId="8" fillId="7" borderId="6" xfId="0" applyFont="1" applyFill="1" applyBorder="1" applyAlignment="1">
      <alignment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7" borderId="1" xfId="0" applyFont="1" applyFill="1" applyBorder="1" applyAlignment="1">
      <alignment horizontal="justify" vertical="center" wrapText="1"/>
    </xf>
    <xf numFmtId="0" fontId="8" fillId="2"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xf>
    <xf numFmtId="0" fontId="9" fillId="0" borderId="12" xfId="0" applyFont="1" applyFill="1" applyBorder="1" applyAlignment="1" applyProtection="1">
      <alignment horizontal="center" vertical="center"/>
    </xf>
    <xf numFmtId="0" fontId="8" fillId="7" borderId="5" xfId="0" quotePrefix="1" applyFont="1" applyFill="1" applyBorder="1" applyAlignment="1">
      <alignment horizontal="center" vertical="center" wrapText="1"/>
    </xf>
    <xf numFmtId="0" fontId="8" fillId="7" borderId="12" xfId="0" quotePrefix="1" applyFont="1" applyFill="1" applyBorder="1" applyAlignment="1">
      <alignment horizontal="center" vertical="center" wrapText="1"/>
    </xf>
    <xf numFmtId="0" fontId="8" fillId="0" borderId="12" xfId="0" applyFont="1" applyBorder="1" applyAlignment="1">
      <alignment horizontal="center" vertical="center" wrapText="1"/>
    </xf>
    <xf numFmtId="0" fontId="8" fillId="7" borderId="12" xfId="0" applyFont="1" applyFill="1" applyBorder="1" applyAlignment="1">
      <alignment horizontal="center" vertical="center" wrapText="1"/>
    </xf>
    <xf numFmtId="15" fontId="8" fillId="0" borderId="5" xfId="0" applyNumberFormat="1" applyFont="1" applyBorder="1" applyAlignment="1">
      <alignment horizontal="center" vertical="center" wrapText="1"/>
    </xf>
    <xf numFmtId="15" fontId="8" fillId="0" borderId="12" xfId="0" applyNumberFormat="1" applyFont="1" applyBorder="1" applyAlignment="1">
      <alignment horizontal="center" vertical="center" wrapText="1"/>
    </xf>
    <xf numFmtId="0" fontId="10" fillId="7" borderId="12"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17" fontId="8" fillId="0" borderId="5" xfId="0" applyNumberFormat="1" applyFont="1" applyBorder="1" applyAlignment="1">
      <alignment horizontal="center" vertical="center" wrapText="1"/>
    </xf>
    <xf numFmtId="17" fontId="8" fillId="0" borderId="6"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7" fontId="8" fillId="0" borderId="5" xfId="0" applyNumberFormat="1" applyFont="1" applyBorder="1" applyAlignment="1">
      <alignment horizontal="center" vertical="center"/>
    </xf>
    <xf numFmtId="17" fontId="8" fillId="0" borderId="12" xfId="0" applyNumberFormat="1" applyFont="1" applyBorder="1" applyAlignment="1">
      <alignment horizontal="center" vertical="center"/>
    </xf>
    <xf numFmtId="17" fontId="8" fillId="0" borderId="6" xfId="0" applyNumberFormat="1" applyFont="1" applyBorder="1" applyAlignment="1">
      <alignment horizontal="center" vertical="center"/>
    </xf>
    <xf numFmtId="0" fontId="9" fillId="2" borderId="12" xfId="0" applyFont="1" applyFill="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horizontal="center" vertical="center"/>
    </xf>
    <xf numFmtId="0" fontId="10" fillId="7" borderId="1" xfId="0" applyFont="1" applyFill="1" applyBorder="1" applyAlignment="1">
      <alignment horizontal="justify" vertical="center" wrapText="1"/>
    </xf>
    <xf numFmtId="0" fontId="8" fillId="7" borderId="6" xfId="0" quotePrefix="1" applyFont="1" applyFill="1" applyBorder="1" applyAlignment="1">
      <alignment horizontal="center" vertical="center" wrapText="1"/>
    </xf>
    <xf numFmtId="0" fontId="8" fillId="0" borderId="5" xfId="0" quotePrefix="1" applyFont="1" applyBorder="1" applyAlignment="1">
      <alignment horizontal="center" vertical="center" wrapText="1"/>
    </xf>
    <xf numFmtId="0" fontId="8" fillId="0" borderId="6" xfId="0" quotePrefix="1" applyFont="1" applyBorder="1" applyAlignment="1">
      <alignment horizontal="center" vertical="center" wrapText="1"/>
    </xf>
    <xf numFmtId="0" fontId="10" fillId="0"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10"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2" borderId="1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 fillId="0" borderId="0" xfId="0" applyFont="1" applyAlignment="1">
      <alignment horizontal="left" wrapText="1"/>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4" xfId="0" applyBorder="1" applyAlignment="1">
      <alignment horizontal="justify" vertic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justify" vertical="center"/>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9" fillId="4" borderId="12" xfId="0" applyFont="1" applyFill="1" applyBorder="1" applyAlignment="1">
      <alignment horizontal="center" vertical="center" wrapText="1"/>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xf numFmtId="0" fontId="8" fillId="0" borderId="1" xfId="0" applyFont="1" applyFill="1" applyBorder="1" applyAlignment="1">
      <alignment horizontal="center" vertical="center"/>
    </xf>
    <xf numFmtId="0" fontId="8" fillId="7" borderId="1" xfId="0" quotePrefix="1" applyFont="1" applyFill="1" applyBorder="1" applyAlignment="1">
      <alignment horizontal="center" vertical="center" wrapText="1"/>
    </xf>
    <xf numFmtId="0" fontId="9" fillId="0" borderId="1" xfId="0" applyFont="1" applyFill="1" applyBorder="1" applyAlignment="1" applyProtection="1">
      <alignment horizontal="center" vertical="center"/>
    </xf>
  </cellXfs>
  <cellStyles count="1">
    <cellStyle name="Normal" xfId="0" builtinId="0"/>
  </cellStyles>
  <dxfs count="1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22411</xdr:colOff>
      <xdr:row>0</xdr:row>
      <xdr:rowOff>156882</xdr:rowOff>
    </xdr:from>
    <xdr:to>
      <xdr:col>4</xdr:col>
      <xdr:colOff>752475</xdr:colOff>
      <xdr:row>2</xdr:row>
      <xdr:rowOff>280707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11" y="156882"/>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803461</xdr:colOff>
      <xdr:row>0</xdr:row>
      <xdr:rowOff>33057</xdr:rowOff>
    </xdr:from>
    <xdr:to>
      <xdr:col>1</xdr:col>
      <xdr:colOff>451036</xdr:colOff>
      <xdr:row>3</xdr:row>
      <xdr:rowOff>4482</xdr:rowOff>
    </xdr:to>
    <xdr:pic>
      <xdr:nvPicPr>
        <xdr:cNvPr id="8" name="Imagen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461" y="33057"/>
          <a:ext cx="752475" cy="885825"/>
        </a:xfrm>
        <a:prstGeom prst="rect">
          <a:avLst/>
        </a:prstGeom>
        <a:noFill/>
        <a:ln>
          <a:noFill/>
        </a:ln>
      </xdr:spPr>
    </xdr:pic>
    <xdr:clientData/>
  </xdr:twoCellAnchor>
  <xdr:twoCellAnchor editAs="oneCell">
    <xdr:from>
      <xdr:col>4</xdr:col>
      <xdr:colOff>323850</xdr:colOff>
      <xdr:row>5</xdr:row>
      <xdr:rowOff>19050</xdr:rowOff>
    </xdr:from>
    <xdr:to>
      <xdr:col>12</xdr:col>
      <xdr:colOff>819150</xdr:colOff>
      <xdr:row>19</xdr:row>
      <xdr:rowOff>66676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a:srcRect l="25502" t="14335" r="26054" b="6877"/>
        <a:stretch/>
      </xdr:blipFill>
      <xdr:spPr>
        <a:xfrm>
          <a:off x="9505950" y="1476375"/>
          <a:ext cx="7381875" cy="6753226"/>
        </a:xfrm>
        <a:prstGeom prst="rect">
          <a:avLst/>
        </a:prstGeom>
      </xdr:spPr>
    </xdr:pic>
    <xdr:clientData/>
  </xdr:twoCellAnchor>
  <xdr:twoCellAnchor editAs="oneCell">
    <xdr:from>
      <xdr:col>3</xdr:col>
      <xdr:colOff>1047749</xdr:colOff>
      <xdr:row>26</xdr:row>
      <xdr:rowOff>19051</xdr:rowOff>
    </xdr:from>
    <xdr:to>
      <xdr:col>5</xdr:col>
      <xdr:colOff>911625</xdr:colOff>
      <xdr:row>35</xdr:row>
      <xdr:rowOff>171450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4" y="15630526"/>
          <a:ext cx="4750201" cy="1952624"/>
        </a:xfrm>
        <a:prstGeom prst="rect">
          <a:avLst/>
        </a:prstGeom>
      </xdr:spPr>
    </xdr:pic>
    <xdr:clientData/>
  </xdr:twoCellAnchor>
  <xdr:twoCellAnchor editAs="oneCell">
    <xdr:from>
      <xdr:col>0</xdr:col>
      <xdr:colOff>0</xdr:colOff>
      <xdr:row>23</xdr:row>
      <xdr:rowOff>0</xdr:rowOff>
    </xdr:from>
    <xdr:to>
      <xdr:col>3</xdr:col>
      <xdr:colOff>962025</xdr:colOff>
      <xdr:row>47</xdr:row>
      <xdr:rowOff>173404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a:srcRect l="16127" t="9890" r="19553" b="11655"/>
        <a:stretch/>
      </xdr:blipFill>
      <xdr:spPr>
        <a:xfrm>
          <a:off x="0" y="15011400"/>
          <a:ext cx="7124700" cy="4888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670111</xdr:colOff>
      <xdr:row>0</xdr:row>
      <xdr:rowOff>118782</xdr:rowOff>
    </xdr:from>
    <xdr:to>
      <xdr:col>1</xdr:col>
      <xdr:colOff>422461</xdr:colOff>
      <xdr:row>2</xdr:row>
      <xdr:rowOff>309282</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111" y="118782"/>
          <a:ext cx="752475" cy="885825"/>
        </a:xfrm>
        <a:prstGeom prst="rect">
          <a:avLst/>
        </a:prstGeom>
        <a:noFill/>
        <a:ln>
          <a:noFill/>
        </a:ln>
      </xdr:spPr>
    </xdr:pic>
    <xdr:clientData/>
  </xdr:twoCellAnchor>
  <xdr:twoCellAnchor editAs="oneCell">
    <xdr:from>
      <xdr:col>0</xdr:col>
      <xdr:colOff>19051</xdr:colOff>
      <xdr:row>52</xdr:row>
      <xdr:rowOff>76200</xdr:rowOff>
    </xdr:from>
    <xdr:to>
      <xdr:col>6</xdr:col>
      <xdr:colOff>600075</xdr:colOff>
      <xdr:row>70</xdr:row>
      <xdr:rowOff>121390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a:srcRect l="13127" t="33449" r="14990" b="10767"/>
        <a:stretch/>
      </xdr:blipFill>
      <xdr:spPr>
        <a:xfrm>
          <a:off x="19051" y="9420225"/>
          <a:ext cx="9791699" cy="4274290"/>
        </a:xfrm>
        <a:prstGeom prst="rect">
          <a:avLst/>
        </a:prstGeom>
      </xdr:spPr>
    </xdr:pic>
    <xdr:clientData/>
  </xdr:twoCellAnchor>
  <xdr:twoCellAnchor editAs="oneCell">
    <xdr:from>
      <xdr:col>3</xdr:col>
      <xdr:colOff>1885950</xdr:colOff>
      <xdr:row>74</xdr:row>
      <xdr:rowOff>180976</xdr:rowOff>
    </xdr:from>
    <xdr:to>
      <xdr:col>9</xdr:col>
      <xdr:colOff>149626</xdr:colOff>
      <xdr:row>85</xdr:row>
      <xdr:rowOff>38100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5" y="18192751"/>
          <a:ext cx="4750201" cy="1952624"/>
        </a:xfrm>
        <a:prstGeom prst="rect">
          <a:avLst/>
        </a:prstGeom>
      </xdr:spPr>
    </xdr:pic>
    <xdr:clientData/>
  </xdr:twoCellAnchor>
  <xdr:twoCellAnchor editAs="oneCell">
    <xdr:from>
      <xdr:col>0</xdr:col>
      <xdr:colOff>1</xdr:colOff>
      <xdr:row>71</xdr:row>
      <xdr:rowOff>171450</xdr:rowOff>
    </xdr:from>
    <xdr:to>
      <xdr:col>3</xdr:col>
      <xdr:colOff>1800226</xdr:colOff>
      <xdr:row>97</xdr:row>
      <xdr:rowOff>106729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l="16127" t="9890" r="19553" b="11655"/>
        <a:stretch/>
      </xdr:blipFill>
      <xdr:spPr>
        <a:xfrm>
          <a:off x="1" y="17611725"/>
          <a:ext cx="7124700" cy="4888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803461</xdr:colOff>
      <xdr:row>0</xdr:row>
      <xdr:rowOff>33057</xdr:rowOff>
    </xdr:from>
    <xdr:ext cx="756957" cy="879101"/>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361" y="33057"/>
          <a:ext cx="756957" cy="879101"/>
        </a:xfrm>
        <a:prstGeom prst="rect">
          <a:avLst/>
        </a:prstGeom>
        <a:noFill/>
        <a:ln>
          <a:noFill/>
        </a:ln>
      </xdr:spPr>
    </xdr:pic>
    <xdr:clientData/>
  </xdr:oneCellAnchor>
  <xdr:oneCellAnchor>
    <xdr:from>
      <xdr:col>5</xdr:col>
      <xdr:colOff>11205</xdr:colOff>
      <xdr:row>7</xdr:row>
      <xdr:rowOff>355228</xdr:rowOff>
    </xdr:from>
    <xdr:ext cx="4919383" cy="4699522"/>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25502" t="14335" r="36493" b="28658"/>
        <a:stretch/>
      </xdr:blipFill>
      <xdr:spPr>
        <a:xfrm>
          <a:off x="11228293" y="2192993"/>
          <a:ext cx="4919383" cy="4699522"/>
        </a:xfrm>
        <a:prstGeom prst="rect">
          <a:avLst/>
        </a:prstGeom>
      </xdr:spPr>
    </xdr:pic>
    <xdr:clientData/>
  </xdr:oneCellAnchor>
  <xdr:oneCellAnchor>
    <xdr:from>
      <xdr:col>10</xdr:col>
      <xdr:colOff>672353</xdr:colOff>
      <xdr:row>12</xdr:row>
      <xdr:rowOff>11206</xdr:rowOff>
    </xdr:from>
    <xdr:ext cx="1792941" cy="1809751"/>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62507" t="72009" r="26054" b="6877"/>
        <a:stretch/>
      </xdr:blipFill>
      <xdr:spPr>
        <a:xfrm>
          <a:off x="8292353" y="2297206"/>
          <a:ext cx="1792941" cy="1809751"/>
        </a:xfrm>
        <a:prstGeom prst="rect">
          <a:avLst/>
        </a:prstGeom>
      </xdr:spPr>
    </xdr:pic>
    <xdr:clientData/>
  </xdr:oneCellAnchor>
  <xdr:oneCellAnchor>
    <xdr:from>
      <xdr:col>4</xdr:col>
      <xdr:colOff>381000</xdr:colOff>
      <xdr:row>18</xdr:row>
      <xdr:rowOff>100852</xdr:rowOff>
    </xdr:from>
    <xdr:ext cx="7788088" cy="3630707"/>
    <xdr:pic>
      <xdr:nvPicPr>
        <xdr:cNvPr id="5" name="3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3429000" y="3529852"/>
          <a:ext cx="7788088" cy="3630707"/>
        </a:xfrm>
        <a:prstGeom prst="rect">
          <a:avLst/>
        </a:prstGeom>
      </xdr:spPr>
    </xdr:pic>
    <xdr:clientData/>
  </xdr:oneCellAnchor>
  <xdr:twoCellAnchor editAs="oneCell">
    <xdr:from>
      <xdr:col>3</xdr:col>
      <xdr:colOff>1842806</xdr:colOff>
      <xdr:row>26</xdr:row>
      <xdr:rowOff>238126</xdr:rowOff>
    </xdr:from>
    <xdr:to>
      <xdr:col>5</xdr:col>
      <xdr:colOff>743537</xdr:colOff>
      <xdr:row>34</xdr:row>
      <xdr:rowOff>16809</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4"/>
        <a:srcRect l="28441" t="36782" r="29740" b="32659"/>
        <a:stretch/>
      </xdr:blipFill>
      <xdr:spPr>
        <a:xfrm>
          <a:off x="7210424" y="19321744"/>
          <a:ext cx="4750201" cy="1952624"/>
        </a:xfrm>
        <a:prstGeom prst="rect">
          <a:avLst/>
        </a:prstGeom>
      </xdr:spPr>
    </xdr:pic>
    <xdr:clientData/>
  </xdr:twoCellAnchor>
  <xdr:twoCellAnchor editAs="oneCell">
    <xdr:from>
      <xdr:col>0</xdr:col>
      <xdr:colOff>0</xdr:colOff>
      <xdr:row>24</xdr:row>
      <xdr:rowOff>0</xdr:rowOff>
    </xdr:from>
    <xdr:to>
      <xdr:col>3</xdr:col>
      <xdr:colOff>1757082</xdr:colOff>
      <xdr:row>39</xdr:row>
      <xdr:rowOff>730897</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5"/>
        <a:srcRect l="16127" t="9890" r="19553" b="11655"/>
        <a:stretch/>
      </xdr:blipFill>
      <xdr:spPr>
        <a:xfrm>
          <a:off x="0" y="18702618"/>
          <a:ext cx="7124700" cy="48882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R210"/>
  <sheetViews>
    <sheetView tabSelected="1" topLeftCell="AE1" zoomScale="70" zoomScaleNormal="70" workbookViewId="0">
      <selection activeCell="AO14" sqref="AO14:AO16"/>
    </sheetView>
  </sheetViews>
  <sheetFormatPr baseColWidth="10" defaultColWidth="11.44140625" defaultRowHeight="13.8" x14ac:dyDescent="0.3"/>
  <cols>
    <col min="1" max="1" width="14.33203125" style="15" customWidth="1"/>
    <col min="2" max="2" width="28.6640625" style="15" hidden="1" customWidth="1"/>
    <col min="3" max="3" width="18.5546875" style="15" hidden="1" customWidth="1"/>
    <col min="4" max="4" width="17.33203125" style="15" hidden="1" customWidth="1"/>
    <col min="5" max="5" width="17.33203125" style="15" customWidth="1"/>
    <col min="6" max="6" width="23.44140625" style="15" hidden="1" customWidth="1"/>
    <col min="7" max="7" width="33" style="15" hidden="1" customWidth="1"/>
    <col min="8" max="8" width="34" style="15" customWidth="1"/>
    <col min="9" max="9" width="23.88671875" style="15" hidden="1" customWidth="1"/>
    <col min="10" max="10" width="13.5546875" style="15" customWidth="1"/>
    <col min="11" max="11" width="16.109375" style="18" customWidth="1"/>
    <col min="12" max="12" width="11" style="18" customWidth="1"/>
    <col min="13" max="13" width="5.44140625" style="15" customWidth="1"/>
    <col min="14" max="14" width="15.5546875" style="15" customWidth="1"/>
    <col min="15" max="15" width="58.33203125" style="15" customWidth="1"/>
    <col min="16" max="16" width="13.44140625" style="15" customWidth="1"/>
    <col min="17" max="17" width="14.109375" style="15" customWidth="1"/>
    <col min="18" max="18" width="15.6640625" style="15" customWidth="1"/>
    <col min="19" max="32" width="12.5546875" style="15" customWidth="1"/>
    <col min="33" max="33" width="13.88671875" style="15" customWidth="1"/>
    <col min="34" max="34" width="12.44140625" style="15" customWidth="1"/>
    <col min="35" max="36" width="16.5546875" style="15" customWidth="1"/>
    <col min="37" max="37" width="5.5546875" style="15" customWidth="1"/>
    <col min="38" max="38" width="25.33203125" style="15" customWidth="1"/>
    <col min="39" max="39" width="20.6640625" style="15" customWidth="1"/>
    <col min="40" max="41" width="27" style="15" customWidth="1"/>
    <col min="42" max="44" width="20.6640625" style="15" customWidth="1"/>
    <col min="45" max="16384" width="11.44140625" style="15"/>
  </cols>
  <sheetData>
    <row r="1" spans="1:44" ht="30" customHeight="1" x14ac:dyDescent="0.3">
      <c r="A1" s="178"/>
      <c r="B1" s="178"/>
      <c r="C1" s="179" t="s">
        <v>117</v>
      </c>
      <c r="D1" s="179"/>
      <c r="E1" s="179"/>
      <c r="F1" s="179"/>
      <c r="G1" s="179"/>
      <c r="H1" s="179"/>
      <c r="I1" s="179"/>
      <c r="J1" s="179"/>
      <c r="K1" s="179"/>
      <c r="L1" s="179"/>
      <c r="M1" s="171" t="s">
        <v>119</v>
      </c>
      <c r="N1" s="171"/>
      <c r="O1" s="171"/>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24"/>
      <c r="AQ1" s="24"/>
      <c r="AR1" s="24"/>
    </row>
    <row r="2" spans="1:44" ht="30" customHeight="1" x14ac:dyDescent="0.3">
      <c r="A2" s="178"/>
      <c r="B2" s="178"/>
      <c r="C2" s="172" t="s">
        <v>118</v>
      </c>
      <c r="D2" s="173"/>
      <c r="E2" s="173"/>
      <c r="F2" s="173"/>
      <c r="G2" s="173"/>
      <c r="H2" s="173"/>
      <c r="I2" s="173"/>
      <c r="J2" s="173"/>
      <c r="K2" s="173"/>
      <c r="L2" s="174"/>
      <c r="M2" s="171" t="s">
        <v>120</v>
      </c>
      <c r="N2" s="171"/>
      <c r="O2" s="171"/>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24"/>
      <c r="AQ2" s="24"/>
      <c r="AR2" s="24"/>
    </row>
    <row r="3" spans="1:44" ht="30" customHeight="1" x14ac:dyDescent="0.3">
      <c r="A3" s="178"/>
      <c r="B3" s="178"/>
      <c r="C3" s="175"/>
      <c r="D3" s="176"/>
      <c r="E3" s="176"/>
      <c r="F3" s="176"/>
      <c r="G3" s="176"/>
      <c r="H3" s="176"/>
      <c r="I3" s="176"/>
      <c r="J3" s="176"/>
      <c r="K3" s="176"/>
      <c r="L3" s="177"/>
      <c r="M3" s="171" t="s">
        <v>222</v>
      </c>
      <c r="N3" s="171"/>
      <c r="O3" s="171"/>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24"/>
      <c r="AQ3" s="24"/>
      <c r="AR3" s="24"/>
    </row>
    <row r="4" spans="1:44" x14ac:dyDescent="0.3">
      <c r="A4" s="16"/>
      <c r="B4" s="16"/>
      <c r="C4" s="17"/>
      <c r="D4" s="17"/>
      <c r="E4" s="17"/>
      <c r="F4" s="17"/>
      <c r="G4" s="17"/>
      <c r="H4" s="17"/>
      <c r="K4" s="15"/>
      <c r="L4" s="15"/>
      <c r="R4" s="14"/>
      <c r="S4" s="14"/>
      <c r="T4" s="14"/>
      <c r="U4" s="14"/>
      <c r="V4" s="14"/>
      <c r="W4" s="14"/>
      <c r="X4" s="14"/>
      <c r="Y4" s="14"/>
      <c r="Z4" s="14"/>
      <c r="AA4" s="14"/>
      <c r="AB4" s="14"/>
      <c r="AC4" s="14"/>
      <c r="AD4" s="14"/>
      <c r="AE4" s="14"/>
      <c r="AF4" s="14"/>
      <c r="AG4" s="14"/>
      <c r="AH4" s="14"/>
      <c r="AI4" s="14"/>
      <c r="AJ4" s="14"/>
      <c r="AK4" s="14"/>
      <c r="AL4" s="14"/>
      <c r="AM4" s="14"/>
      <c r="AN4" s="14"/>
      <c r="AO4" s="14"/>
      <c r="AP4" s="24"/>
      <c r="AQ4" s="24"/>
      <c r="AR4" s="24"/>
    </row>
    <row r="5" spans="1:44" s="18" customFormat="1" ht="24.6" x14ac:dyDescent="0.3">
      <c r="A5" s="180" t="s">
        <v>361</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row>
    <row r="6" spans="1:44" ht="15" customHeight="1" x14ac:dyDescent="0.3">
      <c r="B6" s="115" t="s">
        <v>14</v>
      </c>
      <c r="C6" s="116"/>
      <c r="D6" s="116"/>
      <c r="E6" s="116"/>
      <c r="F6" s="117" t="s">
        <v>15</v>
      </c>
      <c r="G6" s="117"/>
      <c r="H6" s="117"/>
      <c r="I6" s="117"/>
      <c r="J6" s="123"/>
      <c r="K6" s="118" t="s">
        <v>129</v>
      </c>
      <c r="L6" s="119"/>
      <c r="M6" s="119"/>
      <c r="N6" s="120"/>
      <c r="O6" s="121" t="s">
        <v>16</v>
      </c>
      <c r="P6" s="122"/>
      <c r="Q6" s="122"/>
      <c r="R6" s="122"/>
      <c r="S6" s="122"/>
      <c r="T6" s="122"/>
      <c r="U6" s="122"/>
      <c r="V6" s="122"/>
      <c r="W6" s="122"/>
      <c r="X6" s="122"/>
      <c r="Y6" s="122"/>
      <c r="Z6" s="122"/>
      <c r="AA6" s="122"/>
      <c r="AB6" s="122"/>
      <c r="AC6" s="122"/>
      <c r="AD6" s="122"/>
      <c r="AE6" s="122"/>
      <c r="AF6" s="122"/>
      <c r="AG6" s="122"/>
      <c r="AH6" s="122"/>
      <c r="AI6" s="124" t="s">
        <v>3</v>
      </c>
      <c r="AJ6" s="124"/>
      <c r="AK6" s="124"/>
      <c r="AL6" s="124"/>
      <c r="AM6" s="125" t="s">
        <v>114</v>
      </c>
      <c r="AN6" s="125"/>
      <c r="AO6" s="125"/>
      <c r="AP6" s="125"/>
      <c r="AQ6" s="125"/>
      <c r="AR6" s="125"/>
    </row>
    <row r="7" spans="1:44" s="19" customFormat="1" ht="15" customHeight="1" x14ac:dyDescent="0.3">
      <c r="A7" s="165" t="s">
        <v>132</v>
      </c>
      <c r="B7" s="165" t="s">
        <v>205</v>
      </c>
      <c r="C7" s="165" t="s">
        <v>46</v>
      </c>
      <c r="D7" s="165"/>
      <c r="E7" s="186" t="s">
        <v>6</v>
      </c>
      <c r="F7" s="165" t="s">
        <v>116</v>
      </c>
      <c r="G7" s="165" t="s">
        <v>115</v>
      </c>
      <c r="H7" s="165" t="s">
        <v>12</v>
      </c>
      <c r="I7" s="165" t="s">
        <v>187</v>
      </c>
      <c r="J7" s="165" t="s">
        <v>45</v>
      </c>
      <c r="K7" s="165" t="s">
        <v>20</v>
      </c>
      <c r="L7" s="165" t="s">
        <v>21</v>
      </c>
      <c r="M7" s="165" t="s">
        <v>7</v>
      </c>
      <c r="N7" s="165"/>
      <c r="O7" s="165" t="s">
        <v>8</v>
      </c>
      <c r="P7" s="165" t="s">
        <v>9</v>
      </c>
      <c r="Q7" s="165" t="s">
        <v>88</v>
      </c>
      <c r="R7" s="165" t="s">
        <v>89</v>
      </c>
      <c r="S7" s="165" t="s">
        <v>30</v>
      </c>
      <c r="T7" s="165"/>
      <c r="U7" s="165"/>
      <c r="V7" s="165"/>
      <c r="W7" s="165"/>
      <c r="X7" s="165"/>
      <c r="Y7" s="165"/>
      <c r="Z7" s="165"/>
      <c r="AA7" s="165"/>
      <c r="AB7" s="165"/>
      <c r="AC7" s="165"/>
      <c r="AD7" s="165"/>
      <c r="AE7" s="165"/>
      <c r="AF7" s="165"/>
      <c r="AG7" s="166" t="s">
        <v>39</v>
      </c>
      <c r="AH7" s="166" t="s">
        <v>85</v>
      </c>
      <c r="AI7" s="165" t="s">
        <v>53</v>
      </c>
      <c r="AJ7" s="165" t="s">
        <v>54</v>
      </c>
      <c r="AK7" s="165" t="s">
        <v>10</v>
      </c>
      <c r="AL7" s="165"/>
      <c r="AM7" s="165" t="s">
        <v>11</v>
      </c>
      <c r="AN7" s="165" t="s">
        <v>130</v>
      </c>
      <c r="AO7" s="165" t="s">
        <v>101</v>
      </c>
      <c r="AP7" s="165" t="s">
        <v>29</v>
      </c>
      <c r="AQ7" s="165" t="s">
        <v>102</v>
      </c>
      <c r="AR7" s="165" t="s">
        <v>103</v>
      </c>
    </row>
    <row r="8" spans="1:44" s="19" customFormat="1" ht="106.5" customHeight="1" x14ac:dyDescent="0.3">
      <c r="A8" s="165" t="s">
        <v>52</v>
      </c>
      <c r="B8" s="165"/>
      <c r="C8" s="64" t="s">
        <v>47</v>
      </c>
      <c r="D8" s="64" t="s">
        <v>48</v>
      </c>
      <c r="E8" s="187"/>
      <c r="F8" s="165"/>
      <c r="G8" s="165"/>
      <c r="H8" s="165"/>
      <c r="I8" s="165"/>
      <c r="J8" s="165"/>
      <c r="K8" s="165"/>
      <c r="L8" s="165"/>
      <c r="M8" s="165"/>
      <c r="N8" s="165"/>
      <c r="O8" s="165"/>
      <c r="P8" s="165"/>
      <c r="Q8" s="165"/>
      <c r="R8" s="165"/>
      <c r="S8" s="165" t="s">
        <v>62</v>
      </c>
      <c r="T8" s="165"/>
      <c r="U8" s="165" t="s">
        <v>63</v>
      </c>
      <c r="V8" s="165"/>
      <c r="W8" s="165" t="s">
        <v>64</v>
      </c>
      <c r="X8" s="165"/>
      <c r="Y8" s="165" t="s">
        <v>65</v>
      </c>
      <c r="Z8" s="165"/>
      <c r="AA8" s="165" t="s">
        <v>66</v>
      </c>
      <c r="AB8" s="165"/>
      <c r="AC8" s="165" t="s">
        <v>67</v>
      </c>
      <c r="AD8" s="165"/>
      <c r="AE8" s="165" t="s">
        <v>68</v>
      </c>
      <c r="AF8" s="165"/>
      <c r="AG8" s="166"/>
      <c r="AH8" s="166"/>
      <c r="AI8" s="165"/>
      <c r="AJ8" s="165"/>
      <c r="AK8" s="165"/>
      <c r="AL8" s="165"/>
      <c r="AM8" s="165"/>
      <c r="AN8" s="165"/>
      <c r="AO8" s="165"/>
      <c r="AP8" s="165"/>
      <c r="AQ8" s="165"/>
      <c r="AR8" s="165"/>
    </row>
    <row r="9" spans="1:44" s="20" customFormat="1" ht="27" customHeight="1" x14ac:dyDescent="0.3">
      <c r="A9" s="134">
        <v>1</v>
      </c>
      <c r="B9" s="185"/>
      <c r="C9" s="107"/>
      <c r="D9" s="107"/>
      <c r="E9" s="144" t="s">
        <v>231</v>
      </c>
      <c r="F9" s="62"/>
      <c r="G9" s="21"/>
      <c r="H9" s="142" t="s">
        <v>228</v>
      </c>
      <c r="I9" s="146"/>
      <c r="J9" s="144" t="s">
        <v>182</v>
      </c>
      <c r="K9" s="134">
        <v>3</v>
      </c>
      <c r="L9" s="128">
        <v>4</v>
      </c>
      <c r="M9" s="161">
        <f>K9*L9</f>
        <v>12</v>
      </c>
      <c r="N9" s="138" t="str">
        <f>IF(AND(K9=1,L9=1),"BAJO",IF(AND(K9=1,L9=2),"BAJO",IF(AND(K9=2,L9=1),"BAJO",IF(AND(K9=2,L9=2),"BAJO",IF(AND(K9=3,L9=1),"BAJO",IF(AND(K9=1,L9=3),"MODERADO",IF(AND(K9=2,L9=3),"MODERADO",IF(AND(K9=3,L9=2),"MODERADO",IF(AND(K9=4,L9=1),"MODERADO",IF(AND(K9=5,L9=1),"ALTO",IF(AND(K9=4,L9=2),"ALTO",IF(AND(K9=3,L9=3),"ALTO",IF(AND(K9=2,L9=4),"ALTO",IF(AND(K9=1,L9=4),"ALTO",IF(AND(K9=5,L9=2),"ALTO",IF(AND(K9=4,L9=3),"ALTO","EXTREMO"))))))))))))))))</f>
        <v>EXTREMO</v>
      </c>
      <c r="O9" s="188" t="s">
        <v>353</v>
      </c>
      <c r="P9" s="128" t="s">
        <v>0</v>
      </c>
      <c r="Q9" s="130" t="s">
        <v>188</v>
      </c>
      <c r="R9" s="62" t="s">
        <v>189</v>
      </c>
      <c r="S9" s="37" t="s">
        <v>146</v>
      </c>
      <c r="T9" s="63">
        <f>IF(S9="Asignado",Listas!$C$30,Listas!$C$31)</f>
        <v>15</v>
      </c>
      <c r="U9" s="37" t="s">
        <v>70</v>
      </c>
      <c r="V9" s="63">
        <f>IF(U9="Adecuado",Listas!$C$32,Listas!$C$33)</f>
        <v>15</v>
      </c>
      <c r="W9" s="37" t="s">
        <v>72</v>
      </c>
      <c r="X9" s="63">
        <f>IF(W9="Oportuna",Listas!$C$34,Listas!$C$35)</f>
        <v>15</v>
      </c>
      <c r="Y9" s="37" t="s">
        <v>80</v>
      </c>
      <c r="Z9" s="63">
        <f>IF(Y9="Prevenir",Listas!$C$36,IF(Y9="Detectar",Listas!$C$37,Listas!$C$38))</f>
        <v>15</v>
      </c>
      <c r="AA9" s="37" t="s">
        <v>75</v>
      </c>
      <c r="AB9" s="63">
        <f>IF(AA9="Confiable",Listas!$C$39,Listas!$C$40)</f>
        <v>15</v>
      </c>
      <c r="AC9" s="37" t="s">
        <v>77</v>
      </c>
      <c r="AD9" s="63">
        <f>IF(AC9="Se investigan y resuelven oportunamente",Listas!$C$41,Listas!$C$42)</f>
        <v>15</v>
      </c>
      <c r="AE9" s="37" t="s">
        <v>79</v>
      </c>
      <c r="AF9" s="63">
        <f>IF(AE9="Completa",Listas!$C$43,IF(AE9="Incompleta",Listas!$C$44,Listas!$C$45))</f>
        <v>10</v>
      </c>
      <c r="AG9" s="61">
        <f>T9+V9+X9+Z9+AB9+AD9+AF9</f>
        <v>100</v>
      </c>
      <c r="AH9" s="128">
        <f>AVERAGE(AG9:AG13)</f>
        <v>100</v>
      </c>
      <c r="AI9" s="134">
        <v>1</v>
      </c>
      <c r="AJ9" s="128">
        <v>2</v>
      </c>
      <c r="AK9" s="161">
        <f>AI9*AJ9</f>
        <v>2</v>
      </c>
      <c r="AL9" s="138" t="str">
        <f>IF(AND(AI9=1,AJ9=1),"BAJO",IF(AND(AI9=1,AJ9=2),"BAJO",IF(AND(AI9=2,AJ9=1),"BAJO",IF(AND(AI9=2,AJ9=2),"BAJO",IF(AND(AI9=3,AJ9=1),"BAJO",IF(AND(AI9=1,AJ9=3),"MODERADO",IF(AND(AI9=2,AJ9=3),"MODERADO",IF(AND(AI9=3,AJ9=2),"MODERADO",IF(AND(AI9=4,AJ9=1),"MODERADO",IF(AND(AI9=5,AJ9=1),"ALTO",IF(AND(AI9=4,AJ9=2),"ALTO",IF(AND(AI9=3,AJ9=3),"ALTO",IF(AND(AI9=2,AJ9=4),"ALTO",IF(AND(AI9=1,AJ9=4),"ALTO",IF(AND(AI9=5,AJ9=2),"ALTO",IF(AND(AI9=4,AJ9=3),"ALTO","EXTREMO"))))))))))))))))</f>
        <v>BAJO</v>
      </c>
      <c r="AM9" s="126" t="s">
        <v>111</v>
      </c>
      <c r="AN9" s="130" t="s">
        <v>234</v>
      </c>
      <c r="AO9" s="130" t="s">
        <v>229</v>
      </c>
      <c r="AP9" s="130" t="s">
        <v>230</v>
      </c>
      <c r="AQ9" s="163" t="s">
        <v>284</v>
      </c>
      <c r="AR9" s="130" t="s">
        <v>235</v>
      </c>
    </row>
    <row r="10" spans="1:44" s="20" customFormat="1" ht="27" customHeight="1" x14ac:dyDescent="0.3">
      <c r="A10" s="135"/>
      <c r="B10" s="185"/>
      <c r="C10" s="107"/>
      <c r="D10" s="107"/>
      <c r="E10" s="151"/>
      <c r="F10" s="62"/>
      <c r="G10" s="21"/>
      <c r="H10" s="143"/>
      <c r="I10" s="146"/>
      <c r="J10" s="145"/>
      <c r="K10" s="135"/>
      <c r="L10" s="129"/>
      <c r="M10" s="162"/>
      <c r="N10" s="139"/>
      <c r="O10" s="189"/>
      <c r="P10" s="129"/>
      <c r="Q10" s="131"/>
      <c r="R10" s="111" t="s">
        <v>189</v>
      </c>
      <c r="S10" s="37" t="s">
        <v>146</v>
      </c>
      <c r="T10" s="63">
        <f>IF(S10="Asignado",Listas!$C$30,Listas!$C$31)</f>
        <v>15</v>
      </c>
      <c r="U10" s="37" t="s">
        <v>70</v>
      </c>
      <c r="V10" s="63">
        <f>IF(U10="Adecuado",Listas!$C$32,Listas!$C$33)</f>
        <v>15</v>
      </c>
      <c r="W10" s="37" t="s">
        <v>72</v>
      </c>
      <c r="X10" s="63">
        <f>IF(W10="Oportuna",Listas!$C$34,Listas!$C$35)</f>
        <v>15</v>
      </c>
      <c r="Y10" s="37" t="s">
        <v>80</v>
      </c>
      <c r="Z10" s="63">
        <f>IF(Y10="Prevenir",Listas!$C$36,IF(Y10="Detectar",Listas!$C$37,Listas!$C$38))</f>
        <v>15</v>
      </c>
      <c r="AA10" s="37" t="s">
        <v>75</v>
      </c>
      <c r="AB10" s="63">
        <f>IF(AA10="Confiable",Listas!$C$39,Listas!$C$40)</f>
        <v>15</v>
      </c>
      <c r="AC10" s="37" t="s">
        <v>77</v>
      </c>
      <c r="AD10" s="63">
        <f>IF(AC10="Se investigan y resuelven oportunamente",Listas!$C$41,Listas!$C$42)</f>
        <v>15</v>
      </c>
      <c r="AE10" s="37" t="s">
        <v>79</v>
      </c>
      <c r="AF10" s="63">
        <f>IF(AE10="Completa",Listas!$C$43,IF(AE10="Incompleta",Listas!$C$44,Listas!$C$45))</f>
        <v>10</v>
      </c>
      <c r="AG10" s="61">
        <f t="shared" ref="AG10:AG33" si="0">T10+V10+X10+Z10+AB10+AD10+AF10</f>
        <v>100</v>
      </c>
      <c r="AH10" s="152"/>
      <c r="AI10" s="135"/>
      <c r="AJ10" s="129"/>
      <c r="AK10" s="162"/>
      <c r="AL10" s="139"/>
      <c r="AM10" s="127"/>
      <c r="AN10" s="131"/>
      <c r="AO10" s="131"/>
      <c r="AP10" s="131"/>
      <c r="AQ10" s="164"/>
      <c r="AR10" s="131"/>
    </row>
    <row r="11" spans="1:44" s="20" customFormat="1" ht="27" customHeight="1" x14ac:dyDescent="0.3">
      <c r="A11" s="134">
        <v>2</v>
      </c>
      <c r="B11" s="185"/>
      <c r="C11" s="107"/>
      <c r="D11" s="108"/>
      <c r="E11" s="151"/>
      <c r="F11" s="62"/>
      <c r="G11" s="21"/>
      <c r="H11" s="142" t="s">
        <v>232</v>
      </c>
      <c r="I11" s="146"/>
      <c r="J11" s="144" t="s">
        <v>182</v>
      </c>
      <c r="K11" s="134">
        <v>4</v>
      </c>
      <c r="L11" s="128">
        <v>4</v>
      </c>
      <c r="M11" s="161">
        <f t="shared" ref="M11" si="1">K11*L11</f>
        <v>16</v>
      </c>
      <c r="N11" s="138" t="str">
        <f t="shared" ref="N11" si="2">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EXTREMO</v>
      </c>
      <c r="O11" s="188" t="s">
        <v>233</v>
      </c>
      <c r="P11" s="128" t="s">
        <v>0</v>
      </c>
      <c r="Q11" s="130" t="s">
        <v>188</v>
      </c>
      <c r="R11" s="111" t="s">
        <v>189</v>
      </c>
      <c r="S11" s="37" t="s">
        <v>146</v>
      </c>
      <c r="T11" s="63">
        <f>IF(S11="Asignado",Listas!$C$30,Listas!$C$31)</f>
        <v>15</v>
      </c>
      <c r="U11" s="37" t="s">
        <v>70</v>
      </c>
      <c r="V11" s="63">
        <f>IF(U11="Adecuado",Listas!$C$32,Listas!$C$33)</f>
        <v>15</v>
      </c>
      <c r="W11" s="37" t="s">
        <v>72</v>
      </c>
      <c r="X11" s="63">
        <f>IF(W11="Oportuna",Listas!$C$34,Listas!$C$35)</f>
        <v>15</v>
      </c>
      <c r="Y11" s="37" t="s">
        <v>80</v>
      </c>
      <c r="Z11" s="63">
        <f>IF(Y11="Prevenir",Listas!$C$36,IF(Y11="Detectar",Listas!$C$37,Listas!$C$38))</f>
        <v>15</v>
      </c>
      <c r="AA11" s="37" t="s">
        <v>75</v>
      </c>
      <c r="AB11" s="63">
        <f>IF(AA11="Confiable",Listas!$C$39,Listas!$C$40)</f>
        <v>15</v>
      </c>
      <c r="AC11" s="37" t="s">
        <v>77</v>
      </c>
      <c r="AD11" s="63">
        <f>IF(AC11="Se investigan y resuelven oportunamente",Listas!$C$41,Listas!$C$42)</f>
        <v>15</v>
      </c>
      <c r="AE11" s="37" t="s">
        <v>79</v>
      </c>
      <c r="AF11" s="63">
        <f>IF(AE11="Completa",Listas!$C$43,IF(AE11="Incompleta",Listas!$C$44,Listas!$C$45))</f>
        <v>10</v>
      </c>
      <c r="AG11" s="61">
        <f t="shared" si="0"/>
        <v>100</v>
      </c>
      <c r="AH11" s="152"/>
      <c r="AI11" s="134">
        <v>2</v>
      </c>
      <c r="AJ11" s="128">
        <v>3</v>
      </c>
      <c r="AK11" s="161">
        <f t="shared" ref="AK11" si="3">AI11*AJ11</f>
        <v>6</v>
      </c>
      <c r="AL11" s="138" t="str">
        <f t="shared" ref="AL11" si="4">IF(AND(AI11=1,AJ11=1),"BAJO",IF(AND(AI11=1,AJ11=2),"BAJO",IF(AND(AI11=2,AJ11=1),"BAJO",IF(AND(AI11=2,AJ11=2),"BAJO",IF(AND(AI11=3,AJ11=1),"BAJO",IF(AND(AI11=1,AJ11=3),"MODERADO",IF(AND(AI11=2,AJ11=3),"MODERADO",IF(AND(AI11=3,AJ11=2),"MODERADO",IF(AND(AI11=4,AJ11=1),"MODERADO",IF(AND(AI11=5,AJ11=1),"ALTO",IF(AND(AI11=4,AJ11=2),"ALTO",IF(AND(AI11=3,AJ11=3),"ALTO",IF(AND(AI11=2,AJ11=4),"ALTO",IF(AND(AI11=1,AJ11=4),"ALTO",IF(AND(AI11=5,AJ11=2),"ALTO",IF(AND(AI11=4,AJ11=3),"ALTO","EXTREMO"))))))))))))))))</f>
        <v>MODERADO</v>
      </c>
      <c r="AM11" s="126" t="s">
        <v>112</v>
      </c>
      <c r="AN11" s="130" t="s">
        <v>236</v>
      </c>
      <c r="AO11" s="130" t="s">
        <v>229</v>
      </c>
      <c r="AP11" s="130" t="s">
        <v>230</v>
      </c>
      <c r="AQ11" s="167" t="s">
        <v>354</v>
      </c>
      <c r="AR11" s="130" t="s">
        <v>235</v>
      </c>
    </row>
    <row r="12" spans="1:44" s="20" customFormat="1" ht="27" customHeight="1" x14ac:dyDescent="0.3">
      <c r="A12" s="148"/>
      <c r="B12" s="185"/>
      <c r="C12" s="107"/>
      <c r="D12" s="107"/>
      <c r="E12" s="151"/>
      <c r="F12" s="62"/>
      <c r="G12" s="21"/>
      <c r="H12" s="160"/>
      <c r="I12" s="146"/>
      <c r="J12" s="151"/>
      <c r="K12" s="148"/>
      <c r="L12" s="152"/>
      <c r="M12" s="170"/>
      <c r="N12" s="153"/>
      <c r="O12" s="190"/>
      <c r="P12" s="152"/>
      <c r="Q12" s="156"/>
      <c r="R12" s="111" t="s">
        <v>189</v>
      </c>
      <c r="S12" s="37" t="s">
        <v>146</v>
      </c>
      <c r="T12" s="63">
        <f>IF(S12="Asignado",Listas!$C$30,Listas!$C$31)</f>
        <v>15</v>
      </c>
      <c r="U12" s="37" t="s">
        <v>70</v>
      </c>
      <c r="V12" s="63">
        <f>IF(U12="Adecuado",Listas!$C$32,Listas!$C$33)</f>
        <v>15</v>
      </c>
      <c r="W12" s="37" t="s">
        <v>72</v>
      </c>
      <c r="X12" s="63">
        <f>IF(W12="Oportuna",Listas!$C$34,Listas!$C$35)</f>
        <v>15</v>
      </c>
      <c r="Y12" s="37" t="s">
        <v>80</v>
      </c>
      <c r="Z12" s="63">
        <f>IF(Y12="Prevenir",Listas!$C$36,IF(Y12="Detectar",Listas!$C$37,Listas!$C$38))</f>
        <v>15</v>
      </c>
      <c r="AA12" s="37" t="s">
        <v>75</v>
      </c>
      <c r="AB12" s="63">
        <f>IF(AA12="Confiable",Listas!$C$39,Listas!$C$40)</f>
        <v>15</v>
      </c>
      <c r="AC12" s="37" t="s">
        <v>77</v>
      </c>
      <c r="AD12" s="63">
        <f>IF(AC12="Se investigan y resuelven oportunamente",Listas!$C$41,Listas!$C$42)</f>
        <v>15</v>
      </c>
      <c r="AE12" s="37" t="s">
        <v>79</v>
      </c>
      <c r="AF12" s="63">
        <f>IF(AE12="Completa",Listas!$C$43,IF(AE12="Incompleta",Listas!$C$44,Listas!$C$45))</f>
        <v>10</v>
      </c>
      <c r="AG12" s="61">
        <f t="shared" si="0"/>
        <v>100</v>
      </c>
      <c r="AH12" s="152"/>
      <c r="AI12" s="148"/>
      <c r="AJ12" s="152"/>
      <c r="AK12" s="170"/>
      <c r="AL12" s="153"/>
      <c r="AM12" s="157"/>
      <c r="AN12" s="156"/>
      <c r="AO12" s="156"/>
      <c r="AP12" s="156"/>
      <c r="AQ12" s="168"/>
      <c r="AR12" s="156"/>
    </row>
    <row r="13" spans="1:44" s="20" customFormat="1" ht="27" customHeight="1" x14ac:dyDescent="0.3">
      <c r="A13" s="135"/>
      <c r="B13" s="185"/>
      <c r="C13" s="107"/>
      <c r="D13" s="108"/>
      <c r="E13" s="145"/>
      <c r="F13" s="62"/>
      <c r="G13" s="21"/>
      <c r="H13" s="143"/>
      <c r="I13" s="146"/>
      <c r="J13" s="145"/>
      <c r="K13" s="135"/>
      <c r="L13" s="129"/>
      <c r="M13" s="162"/>
      <c r="N13" s="139"/>
      <c r="O13" s="189"/>
      <c r="P13" s="129"/>
      <c r="Q13" s="131"/>
      <c r="R13" s="111" t="s">
        <v>189</v>
      </c>
      <c r="S13" s="37" t="s">
        <v>146</v>
      </c>
      <c r="T13" s="63">
        <f>IF(S13="Asignado",Listas!$C$30,Listas!$C$31)</f>
        <v>15</v>
      </c>
      <c r="U13" s="37" t="s">
        <v>70</v>
      </c>
      <c r="V13" s="63">
        <f>IF(U13="Adecuado",Listas!$C$32,Listas!$C$33)</f>
        <v>15</v>
      </c>
      <c r="W13" s="37" t="s">
        <v>72</v>
      </c>
      <c r="X13" s="63">
        <f>IF(W13="Oportuna",Listas!$C$34,Listas!$C$35)</f>
        <v>15</v>
      </c>
      <c r="Y13" s="37" t="s">
        <v>80</v>
      </c>
      <c r="Z13" s="63">
        <f>IF(Y13="Prevenir",Listas!$C$36,IF(Y13="Detectar",Listas!$C$37,Listas!$C$38))</f>
        <v>15</v>
      </c>
      <c r="AA13" s="37" t="s">
        <v>75</v>
      </c>
      <c r="AB13" s="63">
        <f>IF(AA13="Confiable",Listas!$C$39,Listas!$C$40)</f>
        <v>15</v>
      </c>
      <c r="AC13" s="37" t="s">
        <v>77</v>
      </c>
      <c r="AD13" s="63">
        <f>IF(AC13="Se investigan y resuelven oportunamente",Listas!$C$41,Listas!$C$42)</f>
        <v>15</v>
      </c>
      <c r="AE13" s="37" t="s">
        <v>79</v>
      </c>
      <c r="AF13" s="63">
        <f>IF(AE13="Completa",Listas!$C$43,IF(AE13="Incompleta",Listas!$C$44,Listas!$C$45))</f>
        <v>10</v>
      </c>
      <c r="AG13" s="61">
        <f t="shared" si="0"/>
        <v>100</v>
      </c>
      <c r="AH13" s="129"/>
      <c r="AI13" s="135"/>
      <c r="AJ13" s="129"/>
      <c r="AK13" s="162"/>
      <c r="AL13" s="139"/>
      <c r="AM13" s="127"/>
      <c r="AN13" s="131"/>
      <c r="AO13" s="131"/>
      <c r="AP13" s="131"/>
      <c r="AQ13" s="169"/>
      <c r="AR13" s="131"/>
    </row>
    <row r="14" spans="1:44" s="20" customFormat="1" ht="27" customHeight="1" x14ac:dyDescent="0.3">
      <c r="A14" s="128">
        <v>3</v>
      </c>
      <c r="B14" s="146"/>
      <c r="C14" s="62"/>
      <c r="D14" s="62"/>
      <c r="E14" s="126" t="s">
        <v>136</v>
      </c>
      <c r="F14" s="62"/>
      <c r="G14" s="21"/>
      <c r="H14" s="154" t="s">
        <v>237</v>
      </c>
      <c r="I14" s="181"/>
      <c r="J14" s="144" t="s">
        <v>4</v>
      </c>
      <c r="K14" s="134">
        <v>4</v>
      </c>
      <c r="L14" s="128">
        <v>3</v>
      </c>
      <c r="M14" s="161">
        <f t="shared" ref="M14:M31" si="5">K14*L14</f>
        <v>12</v>
      </c>
      <c r="N14" s="138" t="str">
        <f t="shared" ref="N14:N74" si="6">IF(AND(K14=1,L14=1),"BAJO",IF(AND(K14=1,L14=2),"BAJO",IF(AND(K14=2,L14=1),"BAJO",IF(AND(K14=2,L14=2),"BAJO",IF(AND(K14=3,L14=1),"BAJO",IF(AND(K14=1,L14=3),"MODERADO",IF(AND(K14=2,L14=3),"MODERADO",IF(AND(K14=3,L14=2),"MODERADO",IF(AND(K14=4,L14=1),"MODERADO",IF(AND(K14=5,L14=1),"ALTO",IF(AND(K14=4,L14=2),"ALTO",IF(AND(K14=3,L14=3),"ALTO",IF(AND(K14=2,L14=4),"ALTO",IF(AND(K14=1,L14=4),"ALTO",IF(AND(K14=5,L14=2),"ALTO",IF(AND(K14=4,L14=3),"ALTO","EXTREMO"))))))))))))))))</f>
        <v>ALTO</v>
      </c>
      <c r="O14" s="130" t="s">
        <v>238</v>
      </c>
      <c r="P14" s="128" t="s">
        <v>0</v>
      </c>
      <c r="Q14" s="130" t="s">
        <v>188</v>
      </c>
      <c r="R14" s="62" t="s">
        <v>188</v>
      </c>
      <c r="S14" s="37" t="s">
        <v>146</v>
      </c>
      <c r="T14" s="63">
        <f>IF(S14="Asignado",Listas!$C$30,Listas!$C$31)</f>
        <v>15</v>
      </c>
      <c r="U14" s="37" t="s">
        <v>70</v>
      </c>
      <c r="V14" s="63">
        <f>IF(U14="Adecuado",Listas!$C$32,Listas!$C$33)</f>
        <v>15</v>
      </c>
      <c r="W14" s="37" t="s">
        <v>72</v>
      </c>
      <c r="X14" s="63">
        <f>IF(W14="Oportuna",Listas!$C$34,Listas!$C$35)</f>
        <v>15</v>
      </c>
      <c r="Y14" s="37" t="s">
        <v>81</v>
      </c>
      <c r="Z14" s="63">
        <f>IF(Y14="Prevenir",Listas!$C$36,IF(Y14="Detectar",Listas!$C$37,Listas!$C$38))</f>
        <v>10</v>
      </c>
      <c r="AA14" s="37" t="s">
        <v>75</v>
      </c>
      <c r="AB14" s="63">
        <f>IF(AA14="Confiable",Listas!$C$39,Listas!$C$40)</f>
        <v>15</v>
      </c>
      <c r="AC14" s="37" t="s">
        <v>77</v>
      </c>
      <c r="AD14" s="63">
        <f>IF(AC14="Se investigan y resuelven oportunamente",Listas!$C$41,Listas!$C$42)</f>
        <v>15</v>
      </c>
      <c r="AE14" s="37" t="s">
        <v>79</v>
      </c>
      <c r="AF14" s="63">
        <f>IF(AE14="Completa",Listas!$C$43,IF(AE14="Incompleta",Listas!$C$44,Listas!$C$45))</f>
        <v>10</v>
      </c>
      <c r="AG14" s="61">
        <f t="shared" si="0"/>
        <v>95</v>
      </c>
      <c r="AH14" s="128">
        <f>AVERAGE(AG14:AG16)</f>
        <v>96.666666666666671</v>
      </c>
      <c r="AI14" s="134">
        <v>2</v>
      </c>
      <c r="AJ14" s="128">
        <v>2</v>
      </c>
      <c r="AK14" s="161">
        <f>+AI14*AJ14</f>
        <v>4</v>
      </c>
      <c r="AL14" s="138" t="str">
        <f t="shared" ref="AL14:AL74" si="7">IF(AND(AI14=1,AJ14=1),"BAJO",IF(AND(AI14=1,AJ14=2),"BAJO",IF(AND(AI14=2,AJ14=1),"BAJO",IF(AND(AI14=2,AJ14=2),"BAJO",IF(AND(AI14=3,AJ14=1),"BAJO",IF(AND(AI14=1,AJ14=3),"MODERADO",IF(AND(AI14=2,AJ14=3),"MODERADO",IF(AND(AI14=3,AJ14=2),"MODERADO",IF(AND(AI14=4,AJ14=1),"MODERADO",IF(AND(AI14=5,AJ14=1),"ALTO",IF(AND(AI14=4,AJ14=2),"ALTO",IF(AND(AI14=3,AJ14=3),"ALTO",IF(AND(AI14=2,AJ14=4),"ALTO",IF(AND(AI14=1,AJ14=4),"ALTO",IF(AND(AI14=5,AJ14=2),"ALTO",IF(AND(AI14=4,AJ14=3),"ALTO","EXTREMO"))))))))))))))))</f>
        <v>BAJO</v>
      </c>
      <c r="AM14" s="126" t="s">
        <v>111</v>
      </c>
      <c r="AN14" s="130" t="s">
        <v>239</v>
      </c>
      <c r="AO14" s="130" t="s">
        <v>240</v>
      </c>
      <c r="AP14" s="130" t="s">
        <v>241</v>
      </c>
      <c r="AQ14" s="130" t="s">
        <v>242</v>
      </c>
      <c r="AR14" s="130" t="s">
        <v>243</v>
      </c>
    </row>
    <row r="15" spans="1:44" s="20" customFormat="1" ht="27" customHeight="1" x14ac:dyDescent="0.3">
      <c r="A15" s="152"/>
      <c r="B15" s="146"/>
      <c r="C15" s="62"/>
      <c r="D15" s="62"/>
      <c r="E15" s="157"/>
      <c r="F15" s="62"/>
      <c r="G15" s="21"/>
      <c r="H15" s="155"/>
      <c r="I15" s="181"/>
      <c r="J15" s="151"/>
      <c r="K15" s="148"/>
      <c r="L15" s="152"/>
      <c r="M15" s="170"/>
      <c r="N15" s="153"/>
      <c r="O15" s="156"/>
      <c r="P15" s="152"/>
      <c r="Q15" s="156"/>
      <c r="R15" s="111" t="s">
        <v>188</v>
      </c>
      <c r="S15" s="37" t="s">
        <v>146</v>
      </c>
      <c r="T15" s="63">
        <f>IF(S15="Asignado",Listas!$C$30,Listas!$C$31)</f>
        <v>15</v>
      </c>
      <c r="U15" s="37" t="s">
        <v>70</v>
      </c>
      <c r="V15" s="63">
        <f>IF(U15="Adecuado",Listas!$C$32,Listas!$C$33)</f>
        <v>15</v>
      </c>
      <c r="W15" s="37" t="s">
        <v>72</v>
      </c>
      <c r="X15" s="63">
        <f>IF(W15="Oportuna",Listas!$C$34,Listas!$C$35)</f>
        <v>15</v>
      </c>
      <c r="Y15" s="37" t="s">
        <v>81</v>
      </c>
      <c r="Z15" s="63">
        <f>IF(Y15="Prevenir",Listas!$C$36,IF(Y15="Detectar",Listas!$C$37,Listas!$C$38))</f>
        <v>10</v>
      </c>
      <c r="AA15" s="37" t="s">
        <v>75</v>
      </c>
      <c r="AB15" s="63">
        <f>IF(AA15="Confiable",Listas!$C$39,Listas!$C$40)</f>
        <v>15</v>
      </c>
      <c r="AC15" s="37" t="s">
        <v>77</v>
      </c>
      <c r="AD15" s="63">
        <f>IF(AC15="Se investigan y resuelven oportunamente",Listas!$C$41,Listas!$C$42)</f>
        <v>15</v>
      </c>
      <c r="AE15" s="37" t="s">
        <v>79</v>
      </c>
      <c r="AF15" s="63">
        <f>IF(AE15="Completa",Listas!$C$43,IF(AE15="Incompleta",Listas!$C$44,Listas!$C$45))</f>
        <v>10</v>
      </c>
      <c r="AG15" s="61">
        <f t="shared" si="0"/>
        <v>95</v>
      </c>
      <c r="AH15" s="152"/>
      <c r="AI15" s="148"/>
      <c r="AJ15" s="152"/>
      <c r="AK15" s="170"/>
      <c r="AL15" s="153"/>
      <c r="AM15" s="157"/>
      <c r="AN15" s="156"/>
      <c r="AO15" s="156"/>
      <c r="AP15" s="156"/>
      <c r="AQ15" s="156"/>
      <c r="AR15" s="156"/>
    </row>
    <row r="16" spans="1:44" s="20" customFormat="1" ht="27" customHeight="1" x14ac:dyDescent="0.3">
      <c r="A16" s="129"/>
      <c r="B16" s="146"/>
      <c r="C16" s="62"/>
      <c r="D16" s="62"/>
      <c r="E16" s="127"/>
      <c r="F16" s="62"/>
      <c r="G16" s="21"/>
      <c r="H16" s="182"/>
      <c r="I16" s="181"/>
      <c r="J16" s="145"/>
      <c r="K16" s="135"/>
      <c r="L16" s="129"/>
      <c r="M16" s="162"/>
      <c r="N16" s="139"/>
      <c r="O16" s="131"/>
      <c r="P16" s="129"/>
      <c r="Q16" s="131"/>
      <c r="R16" s="111" t="s">
        <v>188</v>
      </c>
      <c r="S16" s="37" t="s">
        <v>146</v>
      </c>
      <c r="T16" s="63">
        <f>IF(S16="Asignado",Listas!$C$30,Listas!$C$31)</f>
        <v>15</v>
      </c>
      <c r="U16" s="37" t="s">
        <v>70</v>
      </c>
      <c r="V16" s="63">
        <f>IF(U16="Adecuado",Listas!$C$32,Listas!$C$33)</f>
        <v>15</v>
      </c>
      <c r="W16" s="37" t="s">
        <v>72</v>
      </c>
      <c r="X16" s="63">
        <f>IF(W16="Oportuna",Listas!$C$34,Listas!$C$35)</f>
        <v>15</v>
      </c>
      <c r="Y16" s="37" t="s">
        <v>80</v>
      </c>
      <c r="Z16" s="63">
        <f>IF(Y16="Prevenir",Listas!$C$36,IF(Y16="Detectar",Listas!$C$37,Listas!$C$38))</f>
        <v>15</v>
      </c>
      <c r="AA16" s="37" t="s">
        <v>75</v>
      </c>
      <c r="AB16" s="63">
        <f>IF(AA16="Confiable",Listas!$C$39,Listas!$C$40)</f>
        <v>15</v>
      </c>
      <c r="AC16" s="37" t="s">
        <v>77</v>
      </c>
      <c r="AD16" s="63">
        <f>IF(AC16="Se investigan y resuelven oportunamente",Listas!$C$41,Listas!$C$42)</f>
        <v>15</v>
      </c>
      <c r="AE16" s="37" t="s">
        <v>79</v>
      </c>
      <c r="AF16" s="63">
        <f>IF(AE16="Completa",Listas!$C$43,IF(AE16="Incompleta",Listas!$C$44,Listas!$C$45))</f>
        <v>10</v>
      </c>
      <c r="AG16" s="61">
        <f t="shared" si="0"/>
        <v>100</v>
      </c>
      <c r="AH16" s="129"/>
      <c r="AI16" s="135"/>
      <c r="AJ16" s="129"/>
      <c r="AK16" s="162"/>
      <c r="AL16" s="139"/>
      <c r="AM16" s="127"/>
      <c r="AN16" s="131"/>
      <c r="AO16" s="131"/>
      <c r="AP16" s="131"/>
      <c r="AQ16" s="131"/>
      <c r="AR16" s="131"/>
    </row>
    <row r="17" spans="1:44" s="20" customFormat="1" ht="27" customHeight="1" x14ac:dyDescent="0.3">
      <c r="A17" s="134">
        <v>4</v>
      </c>
      <c r="B17" s="146"/>
      <c r="C17" s="62"/>
      <c r="D17" s="62"/>
      <c r="E17" s="144" t="s">
        <v>137</v>
      </c>
      <c r="F17" s="62"/>
      <c r="G17" s="25"/>
      <c r="H17" s="126" t="s">
        <v>244</v>
      </c>
      <c r="I17" s="181"/>
      <c r="J17" s="144" t="s">
        <v>182</v>
      </c>
      <c r="K17" s="134">
        <v>4</v>
      </c>
      <c r="L17" s="128">
        <v>4</v>
      </c>
      <c r="M17" s="161">
        <f t="shared" si="5"/>
        <v>16</v>
      </c>
      <c r="N17" s="138" t="str">
        <f t="shared" si="6"/>
        <v>EXTREMO</v>
      </c>
      <c r="O17" s="126" t="s">
        <v>245</v>
      </c>
      <c r="P17" s="128" t="s">
        <v>0</v>
      </c>
      <c r="Q17" s="130" t="s">
        <v>188</v>
      </c>
      <c r="R17" s="130" t="s">
        <v>188</v>
      </c>
      <c r="S17" s="126" t="s">
        <v>146</v>
      </c>
      <c r="T17" s="63">
        <f>IF(S17="Asignado",Listas!$C$30,Listas!$C$31)</f>
        <v>15</v>
      </c>
      <c r="U17" s="37" t="s">
        <v>70</v>
      </c>
      <c r="V17" s="63">
        <f>IF(U17="Adecuado",Listas!$C$32,Listas!$C$33)</f>
        <v>15</v>
      </c>
      <c r="W17" s="37" t="s">
        <v>73</v>
      </c>
      <c r="X17" s="63">
        <f>IF(W17="Oportuna",Listas!$C$34,Listas!$C$35)</f>
        <v>0</v>
      </c>
      <c r="Y17" s="37" t="s">
        <v>80</v>
      </c>
      <c r="Z17" s="63">
        <f>IF(Y17="Prevenir",Listas!$C$36,IF(Y17="Detectar",Listas!$C$37,Listas!$C$38))</f>
        <v>15</v>
      </c>
      <c r="AA17" s="37" t="s">
        <v>75</v>
      </c>
      <c r="AB17" s="63">
        <f>IF(AA17="Confiable",Listas!$C$39,Listas!$C$40)</f>
        <v>15</v>
      </c>
      <c r="AC17" s="37" t="s">
        <v>78</v>
      </c>
      <c r="AD17" s="63">
        <f>IF(AC17="Se investigan y resuelven oportunamente",Listas!$C$41,Listas!$C$42)</f>
        <v>0</v>
      </c>
      <c r="AE17" s="37" t="s">
        <v>79</v>
      </c>
      <c r="AF17" s="63">
        <f>IF(AE17="Completa",Listas!$C$43,IF(AE17="Incompleta",Listas!$C$44,Listas!$C$45))</f>
        <v>10</v>
      </c>
      <c r="AG17" s="61">
        <f t="shared" si="0"/>
        <v>70</v>
      </c>
      <c r="AH17" s="90">
        <f>AVERAGE(AG17:AG17)</f>
        <v>70</v>
      </c>
      <c r="AI17" s="134">
        <v>4</v>
      </c>
      <c r="AJ17" s="128">
        <v>4</v>
      </c>
      <c r="AK17" s="161">
        <f t="shared" ref="AK17" si="8">+AI17*AJ17</f>
        <v>16</v>
      </c>
      <c r="AL17" s="138" t="str">
        <f t="shared" si="7"/>
        <v>EXTREMO</v>
      </c>
      <c r="AM17" s="126" t="s">
        <v>112</v>
      </c>
      <c r="AN17" s="130" t="s">
        <v>355</v>
      </c>
      <c r="AO17" s="130" t="s">
        <v>246</v>
      </c>
      <c r="AP17" s="22" t="s">
        <v>247</v>
      </c>
      <c r="AQ17" s="22" t="s">
        <v>356</v>
      </c>
      <c r="AR17" s="22" t="s">
        <v>249</v>
      </c>
    </row>
    <row r="18" spans="1:44" s="20" customFormat="1" ht="27" customHeight="1" x14ac:dyDescent="0.3">
      <c r="A18" s="135"/>
      <c r="B18" s="146"/>
      <c r="C18" s="62"/>
      <c r="D18" s="62"/>
      <c r="E18" s="145"/>
      <c r="F18" s="62"/>
      <c r="G18" s="25"/>
      <c r="H18" s="127"/>
      <c r="I18" s="181"/>
      <c r="J18" s="145"/>
      <c r="K18" s="135"/>
      <c r="L18" s="129"/>
      <c r="M18" s="162"/>
      <c r="N18" s="139"/>
      <c r="O18" s="127"/>
      <c r="P18" s="129"/>
      <c r="Q18" s="131"/>
      <c r="R18" s="131"/>
      <c r="S18" s="127"/>
      <c r="T18" s="63">
        <f>IF(S18="Asignado",Listas!$C$30,Listas!$C$31)</f>
        <v>0</v>
      </c>
      <c r="U18" s="37"/>
      <c r="V18" s="63">
        <f>IF(U18="Adecuado",Listas!$C$32,Listas!$C$33)</f>
        <v>0</v>
      </c>
      <c r="W18" s="37"/>
      <c r="X18" s="63">
        <f>IF(W18="Oportuna",Listas!$C$34,Listas!$C$35)</f>
        <v>0</v>
      </c>
      <c r="Y18" s="37"/>
      <c r="Z18" s="63">
        <f>IF(Y18="Prevenir",Listas!$C$36,IF(Y18="Detectar",Listas!$C$37,Listas!$C$38))</f>
        <v>0</v>
      </c>
      <c r="AA18" s="37"/>
      <c r="AB18" s="63">
        <f>IF(AA18="Confiable",Listas!$C$39,Listas!$C$40)</f>
        <v>0</v>
      </c>
      <c r="AC18" s="37"/>
      <c r="AD18" s="63">
        <f>IF(AC18="Se investigan y resuelven oportunamente",Listas!$C$41,Listas!$C$42)</f>
        <v>0</v>
      </c>
      <c r="AE18" s="37"/>
      <c r="AF18" s="63">
        <f>IF(AE18="Completa",Listas!$C$43,IF(AE18="Incompleta",Listas!$C$44,Listas!$C$45))</f>
        <v>0</v>
      </c>
      <c r="AG18" s="61">
        <f t="shared" si="0"/>
        <v>0</v>
      </c>
      <c r="AH18" s="90">
        <f>AVERAGE(AG18:AG18)</f>
        <v>0</v>
      </c>
      <c r="AI18" s="135"/>
      <c r="AJ18" s="129"/>
      <c r="AK18" s="162"/>
      <c r="AL18" s="139"/>
      <c r="AM18" s="127"/>
      <c r="AN18" s="131"/>
      <c r="AO18" s="131"/>
      <c r="AP18" s="22" t="s">
        <v>248</v>
      </c>
      <c r="AQ18" s="22" t="s">
        <v>356</v>
      </c>
      <c r="AR18" s="22" t="s">
        <v>250</v>
      </c>
    </row>
    <row r="19" spans="1:44" s="20" customFormat="1" ht="27" customHeight="1" x14ac:dyDescent="0.3">
      <c r="A19" s="128">
        <v>5</v>
      </c>
      <c r="B19" s="146"/>
      <c r="C19" s="62"/>
      <c r="D19" s="62"/>
      <c r="E19" s="142" t="s">
        <v>138</v>
      </c>
      <c r="F19" s="62"/>
      <c r="G19" s="21"/>
      <c r="H19" s="126" t="s">
        <v>251</v>
      </c>
      <c r="I19" s="181"/>
      <c r="J19" s="144" t="s">
        <v>96</v>
      </c>
      <c r="K19" s="134">
        <v>2</v>
      </c>
      <c r="L19" s="128">
        <v>3</v>
      </c>
      <c r="M19" s="161">
        <f t="shared" si="5"/>
        <v>6</v>
      </c>
      <c r="N19" s="138" t="str">
        <f t="shared" si="6"/>
        <v>MODERADO</v>
      </c>
      <c r="O19" s="142" t="s">
        <v>252</v>
      </c>
      <c r="P19" s="128" t="s">
        <v>0</v>
      </c>
      <c r="Q19" s="130" t="s">
        <v>188</v>
      </c>
      <c r="R19" s="130" t="s">
        <v>190</v>
      </c>
      <c r="S19" s="126" t="s">
        <v>146</v>
      </c>
      <c r="T19" s="63">
        <f>IF(S19="Asignado",Listas!$C$30,Listas!$C$31)</f>
        <v>15</v>
      </c>
      <c r="U19" s="126" t="s">
        <v>70</v>
      </c>
      <c r="V19" s="63">
        <f>IF(U19="Adecuado",Listas!$C$32,Listas!$C$33)</f>
        <v>15</v>
      </c>
      <c r="W19" s="132" t="s">
        <v>72</v>
      </c>
      <c r="X19" s="63">
        <f>IF(W19="Oportuna",Listas!$C$34,Listas!$C$35)</f>
        <v>15</v>
      </c>
      <c r="Y19" s="126" t="s">
        <v>80</v>
      </c>
      <c r="Z19" s="63">
        <f>IF(Y19="Prevenir",Listas!$C$36,IF(Y19="Detectar",Listas!$C$37,Listas!$C$38))</f>
        <v>15</v>
      </c>
      <c r="AA19" s="126" t="s">
        <v>75</v>
      </c>
      <c r="AB19" s="63">
        <f>IF(AA19="Confiable",Listas!$C$39,Listas!$C$40)</f>
        <v>15</v>
      </c>
      <c r="AC19" s="126" t="s">
        <v>78</v>
      </c>
      <c r="AD19" s="63">
        <f>IF(AC19="Se investigan y resuelven oportunamente",Listas!$C$41,Listas!$C$42)</f>
        <v>0</v>
      </c>
      <c r="AE19" s="126" t="s">
        <v>82</v>
      </c>
      <c r="AF19" s="63">
        <f>IF(AE19="Completa",Listas!$C$43,IF(AE19="Incompleta",Listas!$C$44,Listas!$C$45))</f>
        <v>5</v>
      </c>
      <c r="AG19" s="128">
        <f t="shared" si="0"/>
        <v>80</v>
      </c>
      <c r="AH19" s="128">
        <f>AVERAGE(AG19:AG19)</f>
        <v>80</v>
      </c>
      <c r="AI19" s="134">
        <v>2</v>
      </c>
      <c r="AJ19" s="128">
        <v>3</v>
      </c>
      <c r="AK19" s="161">
        <f t="shared" ref="AK19:AK23" si="9">AI19*AJ19</f>
        <v>6</v>
      </c>
      <c r="AL19" s="138" t="str">
        <f t="shared" si="7"/>
        <v>MODERADO</v>
      </c>
      <c r="AM19" s="126" t="s">
        <v>111</v>
      </c>
      <c r="AN19" s="130" t="s">
        <v>253</v>
      </c>
      <c r="AO19" s="130" t="s">
        <v>254</v>
      </c>
      <c r="AP19" s="130" t="s">
        <v>255</v>
      </c>
      <c r="AQ19" s="130" t="s">
        <v>256</v>
      </c>
      <c r="AR19" s="130" t="s">
        <v>257</v>
      </c>
    </row>
    <row r="20" spans="1:44" s="20" customFormat="1" ht="27" customHeight="1" x14ac:dyDescent="0.3">
      <c r="A20" s="129"/>
      <c r="B20" s="146"/>
      <c r="C20" s="62"/>
      <c r="D20" s="62"/>
      <c r="E20" s="160"/>
      <c r="F20" s="62"/>
      <c r="G20" s="28"/>
      <c r="H20" s="127"/>
      <c r="I20" s="181"/>
      <c r="J20" s="145"/>
      <c r="K20" s="135"/>
      <c r="L20" s="129"/>
      <c r="M20" s="162"/>
      <c r="N20" s="139"/>
      <c r="O20" s="143"/>
      <c r="P20" s="129"/>
      <c r="Q20" s="131"/>
      <c r="R20" s="131"/>
      <c r="S20" s="127"/>
      <c r="T20" s="63">
        <f>IF(S20="Asignado",Listas!$C$30,Listas!$C$31)</f>
        <v>0</v>
      </c>
      <c r="U20" s="127"/>
      <c r="V20" s="63">
        <f>IF(U20="Adecuado",Listas!$C$32,Listas!$C$33)</f>
        <v>0</v>
      </c>
      <c r="W20" s="133"/>
      <c r="X20" s="63">
        <f>IF(W20="Oportuna",Listas!$C$34,Listas!$C$35)</f>
        <v>0</v>
      </c>
      <c r="Y20" s="127"/>
      <c r="Z20" s="63">
        <f>IF(Y20="Prevenir",Listas!$C$36,IF(Y20="Detectar",Listas!$C$37,Listas!$C$38))</f>
        <v>0</v>
      </c>
      <c r="AA20" s="127"/>
      <c r="AB20" s="63">
        <f>IF(AA20="Confiable",Listas!$C$39,Listas!$C$40)</f>
        <v>0</v>
      </c>
      <c r="AC20" s="127"/>
      <c r="AD20" s="63">
        <f>IF(AC20="Se investigan y resuelven oportunamente",Listas!$C$41,Listas!$C$42)</f>
        <v>0</v>
      </c>
      <c r="AE20" s="127"/>
      <c r="AF20" s="63">
        <f>IF(AE20="Completa",Listas!$C$43,IF(AE20="Incompleta",Listas!$C$44,Listas!$C$45))</f>
        <v>0</v>
      </c>
      <c r="AG20" s="129"/>
      <c r="AH20" s="129"/>
      <c r="AI20" s="135"/>
      <c r="AJ20" s="129"/>
      <c r="AK20" s="162"/>
      <c r="AL20" s="139"/>
      <c r="AM20" s="127"/>
      <c r="AN20" s="131"/>
      <c r="AO20" s="131"/>
      <c r="AP20" s="131"/>
      <c r="AQ20" s="131"/>
      <c r="AR20" s="131"/>
    </row>
    <row r="21" spans="1:44" s="20" customFormat="1" ht="27" customHeight="1" x14ac:dyDescent="0.3">
      <c r="A21" s="128">
        <v>6</v>
      </c>
      <c r="B21" s="146"/>
      <c r="C21" s="62"/>
      <c r="D21" s="62"/>
      <c r="E21" s="160"/>
      <c r="F21" s="62"/>
      <c r="G21" s="21"/>
      <c r="H21" s="126" t="s">
        <v>258</v>
      </c>
      <c r="I21" s="181"/>
      <c r="J21" s="144" t="s">
        <v>4</v>
      </c>
      <c r="K21" s="134">
        <v>3</v>
      </c>
      <c r="L21" s="128">
        <v>3</v>
      </c>
      <c r="M21" s="161">
        <f t="shared" si="5"/>
        <v>9</v>
      </c>
      <c r="N21" s="222" t="str">
        <f t="shared" si="6"/>
        <v>ALTO</v>
      </c>
      <c r="O21" s="154" t="s">
        <v>259</v>
      </c>
      <c r="P21" s="128" t="s">
        <v>0</v>
      </c>
      <c r="Q21" s="130" t="s">
        <v>188</v>
      </c>
      <c r="R21" s="130" t="s">
        <v>189</v>
      </c>
      <c r="S21" s="126" t="s">
        <v>146</v>
      </c>
      <c r="T21" s="63">
        <f>IF(S21="Asignado",Listas!$C$30,Listas!$C$31)</f>
        <v>15</v>
      </c>
      <c r="U21" s="126" t="s">
        <v>70</v>
      </c>
      <c r="V21" s="63">
        <f>IF(U21="Adecuado",Listas!$C$32,Listas!$C$33)</f>
        <v>15</v>
      </c>
      <c r="W21" s="126" t="s">
        <v>72</v>
      </c>
      <c r="X21" s="63">
        <f>IF(W21="Oportuna",Listas!$C$34,Listas!$C$35)</f>
        <v>15</v>
      </c>
      <c r="Y21" s="126" t="s">
        <v>80</v>
      </c>
      <c r="Z21" s="63">
        <f>IF(Y21="Prevenir",Listas!$C$36,IF(Y21="Detectar",Listas!$C$37,Listas!$C$38))</f>
        <v>15</v>
      </c>
      <c r="AA21" s="126" t="s">
        <v>75</v>
      </c>
      <c r="AB21" s="63">
        <f>IF(AA21="Confiable",Listas!$C$39,Listas!$C$40)</f>
        <v>15</v>
      </c>
      <c r="AC21" s="126" t="s">
        <v>77</v>
      </c>
      <c r="AD21" s="63">
        <f>IF(AC21="Se investigan y resuelven oportunamente",Listas!$C$41,Listas!$C$42)</f>
        <v>15</v>
      </c>
      <c r="AE21" s="126" t="s">
        <v>79</v>
      </c>
      <c r="AF21" s="63">
        <f>IF(AE21="Completa",Listas!$C$43,IF(AE21="Incompleta",Listas!$C$44,Listas!$C$45))</f>
        <v>10</v>
      </c>
      <c r="AG21" s="61">
        <f t="shared" si="0"/>
        <v>100</v>
      </c>
      <c r="AH21" s="128">
        <f>AVERAGE(AG21:AG22)</f>
        <v>100</v>
      </c>
      <c r="AI21" s="134">
        <v>1</v>
      </c>
      <c r="AJ21" s="128">
        <v>2</v>
      </c>
      <c r="AK21" s="161">
        <f t="shared" si="9"/>
        <v>2</v>
      </c>
      <c r="AL21" s="138" t="str">
        <f t="shared" si="7"/>
        <v>BAJO</v>
      </c>
      <c r="AM21" s="126" t="s">
        <v>111</v>
      </c>
      <c r="AN21" s="130" t="s">
        <v>260</v>
      </c>
      <c r="AO21" s="130" t="s">
        <v>261</v>
      </c>
      <c r="AP21" s="130" t="s">
        <v>255</v>
      </c>
      <c r="AQ21" s="130" t="s">
        <v>262</v>
      </c>
      <c r="AR21" s="130" t="s">
        <v>263</v>
      </c>
    </row>
    <row r="22" spans="1:44" s="20" customFormat="1" ht="27" customHeight="1" x14ac:dyDescent="0.3">
      <c r="A22" s="129"/>
      <c r="B22" s="146"/>
      <c r="C22" s="82"/>
      <c r="D22" s="82"/>
      <c r="E22" s="160"/>
      <c r="F22" s="82"/>
      <c r="G22" s="81"/>
      <c r="H22" s="127"/>
      <c r="I22" s="181"/>
      <c r="J22" s="145"/>
      <c r="K22" s="135"/>
      <c r="L22" s="129"/>
      <c r="M22" s="162"/>
      <c r="N22" s="222" t="str">
        <f t="shared" si="6"/>
        <v>EXTREMO</v>
      </c>
      <c r="O22" s="182"/>
      <c r="P22" s="129"/>
      <c r="Q22" s="131"/>
      <c r="R22" s="131"/>
      <c r="S22" s="127"/>
      <c r="T22" s="83"/>
      <c r="U22" s="127"/>
      <c r="V22" s="83"/>
      <c r="W22" s="127"/>
      <c r="X22" s="83"/>
      <c r="Y22" s="127"/>
      <c r="Z22" s="83"/>
      <c r="AA22" s="127"/>
      <c r="AB22" s="83"/>
      <c r="AC22" s="127"/>
      <c r="AD22" s="83"/>
      <c r="AE22" s="127"/>
      <c r="AF22" s="83"/>
      <c r="AG22" s="80"/>
      <c r="AH22" s="129"/>
      <c r="AI22" s="135"/>
      <c r="AJ22" s="129"/>
      <c r="AK22" s="162"/>
      <c r="AL22" s="139"/>
      <c r="AM22" s="127"/>
      <c r="AN22" s="131"/>
      <c r="AO22" s="131"/>
      <c r="AP22" s="131"/>
      <c r="AQ22" s="131"/>
      <c r="AR22" s="131"/>
    </row>
    <row r="23" spans="1:44" s="20" customFormat="1" ht="27" customHeight="1" x14ac:dyDescent="0.3">
      <c r="A23" s="128">
        <v>7</v>
      </c>
      <c r="B23" s="146"/>
      <c r="C23" s="62"/>
      <c r="D23" s="62"/>
      <c r="E23" s="160"/>
      <c r="F23" s="62"/>
      <c r="G23" s="63"/>
      <c r="H23" s="126" t="s">
        <v>264</v>
      </c>
      <c r="I23" s="181"/>
      <c r="J23" s="144" t="s">
        <v>4</v>
      </c>
      <c r="K23" s="134">
        <v>3</v>
      </c>
      <c r="L23" s="128">
        <v>3</v>
      </c>
      <c r="M23" s="161">
        <f t="shared" si="5"/>
        <v>9</v>
      </c>
      <c r="N23" s="138" t="str">
        <f t="shared" si="6"/>
        <v>ALTO</v>
      </c>
      <c r="O23" s="154" t="s">
        <v>259</v>
      </c>
      <c r="P23" s="128" t="s">
        <v>0</v>
      </c>
      <c r="Q23" s="130" t="s">
        <v>188</v>
      </c>
      <c r="R23" s="130" t="s">
        <v>189</v>
      </c>
      <c r="S23" s="126" t="s">
        <v>146</v>
      </c>
      <c r="T23" s="63">
        <f>IF(S23="Asignado",Listas!$C$30,Listas!$C$31)</f>
        <v>15</v>
      </c>
      <c r="U23" s="126" t="s">
        <v>70</v>
      </c>
      <c r="V23" s="63">
        <f>IF(U23="Adecuado",Listas!$C$32,Listas!$C$33)</f>
        <v>15</v>
      </c>
      <c r="W23" s="126" t="s">
        <v>72</v>
      </c>
      <c r="X23" s="63">
        <f>IF(W23="Oportuna",Listas!$C$34,Listas!$C$35)</f>
        <v>15</v>
      </c>
      <c r="Y23" s="126" t="s">
        <v>80</v>
      </c>
      <c r="Z23" s="63">
        <f>IF(Y23="Prevenir",Listas!$C$36,IF(Y23="Detectar",Listas!$C$37,Listas!$C$38))</f>
        <v>15</v>
      </c>
      <c r="AA23" s="126" t="s">
        <v>75</v>
      </c>
      <c r="AB23" s="63">
        <f>IF(AA23="Confiable",Listas!$C$39,Listas!$C$40)</f>
        <v>15</v>
      </c>
      <c r="AC23" s="126" t="s">
        <v>77</v>
      </c>
      <c r="AD23" s="63">
        <f>IF(AC23="Se investigan y resuelven oportunamente",Listas!$C$41,Listas!$C$42)</f>
        <v>15</v>
      </c>
      <c r="AE23" s="126" t="s">
        <v>79</v>
      </c>
      <c r="AF23" s="63">
        <f>IF(AE23="Completa",Listas!$C$43,IF(AE23="Incompleta",Listas!$C$44,Listas!$C$45))</f>
        <v>10</v>
      </c>
      <c r="AG23" s="61">
        <f t="shared" si="0"/>
        <v>100</v>
      </c>
      <c r="AH23" s="128">
        <f>AVERAGE(AG23:AG23)</f>
        <v>100</v>
      </c>
      <c r="AI23" s="134">
        <v>1</v>
      </c>
      <c r="AJ23" s="128">
        <v>2</v>
      </c>
      <c r="AK23" s="161">
        <f t="shared" si="9"/>
        <v>2</v>
      </c>
      <c r="AL23" s="138" t="str">
        <f t="shared" si="7"/>
        <v>BAJO</v>
      </c>
      <c r="AM23" s="126" t="s">
        <v>110</v>
      </c>
      <c r="AN23" s="130" t="s">
        <v>260</v>
      </c>
      <c r="AO23" s="130" t="s">
        <v>261</v>
      </c>
      <c r="AP23" s="130" t="s">
        <v>265</v>
      </c>
      <c r="AQ23" s="130" t="s">
        <v>266</v>
      </c>
      <c r="AR23" s="130" t="s">
        <v>267</v>
      </c>
    </row>
    <row r="24" spans="1:44" s="20" customFormat="1" ht="27" customHeight="1" x14ac:dyDescent="0.3">
      <c r="A24" s="129"/>
      <c r="B24" s="146"/>
      <c r="C24" s="62"/>
      <c r="D24" s="22"/>
      <c r="E24" s="143"/>
      <c r="F24" s="62"/>
      <c r="G24" s="21"/>
      <c r="H24" s="127"/>
      <c r="I24" s="181"/>
      <c r="J24" s="145"/>
      <c r="K24" s="135"/>
      <c r="L24" s="129"/>
      <c r="M24" s="162"/>
      <c r="N24" s="139"/>
      <c r="O24" s="182"/>
      <c r="P24" s="129"/>
      <c r="Q24" s="131"/>
      <c r="R24" s="131"/>
      <c r="S24" s="127"/>
      <c r="T24" s="63">
        <f>IF(S24="Asignado",Listas!$C$30,Listas!$C$31)</f>
        <v>0</v>
      </c>
      <c r="U24" s="127"/>
      <c r="V24" s="63">
        <f>IF(U24="Adecuado",Listas!$C$32,Listas!$C$33)</f>
        <v>0</v>
      </c>
      <c r="W24" s="127"/>
      <c r="X24" s="63">
        <f>IF(W24="Oportuna",Listas!$C$34,Listas!$C$35)</f>
        <v>0</v>
      </c>
      <c r="Y24" s="127"/>
      <c r="Z24" s="63">
        <f>IF(Y24="Prevenir",Listas!$C$36,IF(Y24="Detectar",Listas!$C$37,Listas!$C$38))</f>
        <v>0</v>
      </c>
      <c r="AA24" s="127"/>
      <c r="AB24" s="63">
        <f>IF(AA24="Confiable",Listas!$C$39,Listas!$C$40)</f>
        <v>0</v>
      </c>
      <c r="AC24" s="127"/>
      <c r="AD24" s="63">
        <f>IF(AC24="Se investigan y resuelven oportunamente",Listas!$C$41,Listas!$C$42)</f>
        <v>0</v>
      </c>
      <c r="AE24" s="127"/>
      <c r="AF24" s="63">
        <f>IF(AE24="Completa",Listas!$C$43,IF(AE24="Incompleta",Listas!$C$44,Listas!$C$45))</f>
        <v>0</v>
      </c>
      <c r="AG24" s="61">
        <f t="shared" si="0"/>
        <v>0</v>
      </c>
      <c r="AH24" s="129"/>
      <c r="AI24" s="135"/>
      <c r="AJ24" s="129"/>
      <c r="AK24" s="162"/>
      <c r="AL24" s="139"/>
      <c r="AM24" s="127"/>
      <c r="AN24" s="131"/>
      <c r="AO24" s="131"/>
      <c r="AP24" s="131"/>
      <c r="AQ24" s="131"/>
      <c r="AR24" s="131"/>
    </row>
    <row r="25" spans="1:44" s="20" customFormat="1" ht="27" customHeight="1" x14ac:dyDescent="0.3">
      <c r="A25" s="128">
        <v>8</v>
      </c>
      <c r="B25" s="181"/>
      <c r="C25" s="62"/>
      <c r="D25" s="62"/>
      <c r="E25" s="130" t="s">
        <v>226</v>
      </c>
      <c r="F25" s="62"/>
      <c r="G25" s="21"/>
      <c r="H25" s="142" t="s">
        <v>268</v>
      </c>
      <c r="I25" s="181"/>
      <c r="J25" s="144" t="s">
        <v>4</v>
      </c>
      <c r="K25" s="134">
        <v>3</v>
      </c>
      <c r="L25" s="128">
        <v>4</v>
      </c>
      <c r="M25" s="161">
        <f t="shared" si="5"/>
        <v>12</v>
      </c>
      <c r="N25" s="138" t="str">
        <f t="shared" si="6"/>
        <v>EXTREMO</v>
      </c>
      <c r="O25" s="154" t="s">
        <v>269</v>
      </c>
      <c r="P25" s="128" t="s">
        <v>0</v>
      </c>
      <c r="Q25" s="130" t="s">
        <v>188</v>
      </c>
      <c r="R25" s="130" t="s">
        <v>189</v>
      </c>
      <c r="S25" s="126" t="s">
        <v>146</v>
      </c>
      <c r="T25" s="63">
        <f>IF(S25="Asignado",Listas!$C$30,Listas!$C$31)</f>
        <v>15</v>
      </c>
      <c r="U25" s="126" t="s">
        <v>70</v>
      </c>
      <c r="V25" s="63">
        <f>IF(U25="Adecuado",Listas!$C$32,Listas!$C$33)</f>
        <v>15</v>
      </c>
      <c r="W25" s="126" t="s">
        <v>72</v>
      </c>
      <c r="X25" s="63">
        <f>IF(W25="Oportuna",Listas!$C$34,Listas!$C$35)</f>
        <v>15</v>
      </c>
      <c r="Y25" s="126" t="s">
        <v>80</v>
      </c>
      <c r="Z25" s="63">
        <f>IF(Y25="Prevenir",Listas!$C$36,IF(Y25="Detectar",Listas!$C$37,Listas!$C$38))</f>
        <v>15</v>
      </c>
      <c r="AA25" s="126" t="s">
        <v>75</v>
      </c>
      <c r="AB25" s="63">
        <f>IF(AA25="Confiable",Listas!$C$39,Listas!$C$40)</f>
        <v>15</v>
      </c>
      <c r="AC25" s="126" t="s">
        <v>77</v>
      </c>
      <c r="AD25" s="63">
        <f>IF(AC25="Se investigan y resuelven oportunamente",Listas!$C$41,Listas!$C$42)</f>
        <v>15</v>
      </c>
      <c r="AE25" s="126" t="s">
        <v>79</v>
      </c>
      <c r="AF25" s="63">
        <f>IF(AE25="Completa",Listas!$C$43,IF(AE25="Incompleta",Listas!$C$44,Listas!$C$45))</f>
        <v>10</v>
      </c>
      <c r="AG25" s="61">
        <f t="shared" si="0"/>
        <v>100</v>
      </c>
      <c r="AH25" s="128">
        <f>AVERAGE(AG25:AG25)</f>
        <v>100</v>
      </c>
      <c r="AI25" s="134">
        <v>1</v>
      </c>
      <c r="AJ25" s="128">
        <v>5</v>
      </c>
      <c r="AK25" s="161">
        <f t="shared" ref="AK25:AK31" si="10">AI25*AJ25</f>
        <v>5</v>
      </c>
      <c r="AL25" s="138" t="str">
        <f t="shared" si="7"/>
        <v>EXTREMO</v>
      </c>
      <c r="AM25" s="126" t="s">
        <v>110</v>
      </c>
      <c r="AN25" s="183" t="s">
        <v>270</v>
      </c>
      <c r="AO25" s="183" t="s">
        <v>271</v>
      </c>
      <c r="AP25" s="128" t="s">
        <v>272</v>
      </c>
      <c r="AQ25" s="130" t="s">
        <v>273</v>
      </c>
      <c r="AR25" s="130" t="s">
        <v>274</v>
      </c>
    </row>
    <row r="26" spans="1:44" s="20" customFormat="1" ht="27" customHeight="1" x14ac:dyDescent="0.3">
      <c r="A26" s="129"/>
      <c r="B26" s="181"/>
      <c r="C26" s="62"/>
      <c r="D26" s="62"/>
      <c r="E26" s="131"/>
      <c r="F26" s="62"/>
      <c r="G26" s="21"/>
      <c r="H26" s="143"/>
      <c r="I26" s="181"/>
      <c r="J26" s="145"/>
      <c r="K26" s="135"/>
      <c r="L26" s="129"/>
      <c r="M26" s="162"/>
      <c r="N26" s="139"/>
      <c r="O26" s="182"/>
      <c r="P26" s="129"/>
      <c r="Q26" s="131"/>
      <c r="R26" s="131"/>
      <c r="S26" s="127"/>
      <c r="T26" s="63">
        <f>IF(S26="Asignado",Listas!$C$30,Listas!$C$31)</f>
        <v>0</v>
      </c>
      <c r="U26" s="127"/>
      <c r="V26" s="63">
        <f>IF(U26="Adecuado",Listas!$C$32,Listas!$C$33)</f>
        <v>0</v>
      </c>
      <c r="W26" s="127"/>
      <c r="X26" s="63">
        <f>IF(W26="Oportuna",Listas!$C$34,Listas!$C$35)</f>
        <v>0</v>
      </c>
      <c r="Y26" s="127"/>
      <c r="Z26" s="63">
        <f>IF(Y26="Prevenir",Listas!$C$36,IF(Y26="Detectar",Listas!$C$37,Listas!$C$38))</f>
        <v>0</v>
      </c>
      <c r="AA26" s="127"/>
      <c r="AB26" s="63">
        <f>IF(AA26="Confiable",Listas!$C$39,Listas!$C$40)</f>
        <v>0</v>
      </c>
      <c r="AC26" s="127"/>
      <c r="AD26" s="63">
        <f>IF(AC26="Se investigan y resuelven oportunamente",Listas!$C$41,Listas!$C$42)</f>
        <v>0</v>
      </c>
      <c r="AE26" s="127"/>
      <c r="AF26" s="63">
        <f>IF(AE26="Completa",Listas!$C$43,IF(AE26="Incompleta",Listas!$C$44,Listas!$C$45))</f>
        <v>0</v>
      </c>
      <c r="AG26" s="61">
        <f t="shared" si="0"/>
        <v>0</v>
      </c>
      <c r="AH26" s="129"/>
      <c r="AI26" s="135"/>
      <c r="AJ26" s="129"/>
      <c r="AK26" s="162"/>
      <c r="AL26" s="139"/>
      <c r="AM26" s="127"/>
      <c r="AN26" s="184"/>
      <c r="AO26" s="184"/>
      <c r="AP26" s="129"/>
      <c r="AQ26" s="131"/>
      <c r="AR26" s="131"/>
    </row>
    <row r="27" spans="1:44" s="20" customFormat="1" ht="27" customHeight="1" x14ac:dyDescent="0.3">
      <c r="A27" s="128">
        <v>9</v>
      </c>
      <c r="B27" s="181"/>
      <c r="C27" s="62"/>
      <c r="D27" s="62"/>
      <c r="E27" s="142" t="s">
        <v>227</v>
      </c>
      <c r="F27" s="62"/>
      <c r="G27" s="21"/>
      <c r="H27" s="142" t="s">
        <v>275</v>
      </c>
      <c r="I27" s="181"/>
      <c r="J27" s="144" t="s">
        <v>4</v>
      </c>
      <c r="K27" s="134">
        <v>3</v>
      </c>
      <c r="L27" s="128">
        <v>3</v>
      </c>
      <c r="M27" s="161">
        <f t="shared" si="5"/>
        <v>9</v>
      </c>
      <c r="N27" s="138" t="str">
        <f t="shared" si="6"/>
        <v>ALTO</v>
      </c>
      <c r="O27" s="154" t="s">
        <v>276</v>
      </c>
      <c r="P27" s="128" t="s">
        <v>0</v>
      </c>
      <c r="Q27" s="130" t="s">
        <v>188</v>
      </c>
      <c r="R27" s="130" t="s">
        <v>189</v>
      </c>
      <c r="S27" s="126" t="s">
        <v>146</v>
      </c>
      <c r="T27" s="63">
        <f>IF(S27="Asignado",Listas!$C$30,Listas!$C$31)</f>
        <v>15</v>
      </c>
      <c r="U27" s="126" t="s">
        <v>70</v>
      </c>
      <c r="V27" s="63">
        <f>IF(U27="Adecuado",Listas!$C$32,Listas!$C$33)</f>
        <v>15</v>
      </c>
      <c r="W27" s="126" t="s">
        <v>72</v>
      </c>
      <c r="X27" s="63">
        <f>IF(W27="Oportuna",Listas!$C$34,Listas!$C$35)</f>
        <v>15</v>
      </c>
      <c r="Y27" s="126" t="s">
        <v>80</v>
      </c>
      <c r="Z27" s="63">
        <f>IF(Y27="Prevenir",Listas!$C$36,IF(Y27="Detectar",Listas!$C$37,Listas!$C$38))</f>
        <v>15</v>
      </c>
      <c r="AA27" s="126" t="s">
        <v>75</v>
      </c>
      <c r="AB27" s="109">
        <f>IF(AA27="Confiable",Listas!$C$39,Listas!$C$40)</f>
        <v>15</v>
      </c>
      <c r="AC27" s="126" t="s">
        <v>77</v>
      </c>
      <c r="AD27" s="63">
        <f>IF(AC27="Se investigan y resuelven oportunamente",Listas!$C$41,Listas!$C$42)</f>
        <v>15</v>
      </c>
      <c r="AE27" s="126" t="s">
        <v>79</v>
      </c>
      <c r="AF27" s="63">
        <f>IF(AE27="Completa",Listas!$C$43,IF(AE27="Incompleta",Listas!$C$44,Listas!$C$45))</f>
        <v>10</v>
      </c>
      <c r="AG27" s="61">
        <f t="shared" si="0"/>
        <v>100</v>
      </c>
      <c r="AH27" s="128">
        <f>AVERAGE(AG27:AG27)</f>
        <v>100</v>
      </c>
      <c r="AI27" s="134">
        <v>1</v>
      </c>
      <c r="AJ27" s="128">
        <v>2</v>
      </c>
      <c r="AK27" s="161">
        <f t="shared" si="10"/>
        <v>2</v>
      </c>
      <c r="AL27" s="138" t="str">
        <f t="shared" si="7"/>
        <v>BAJO</v>
      </c>
      <c r="AM27" s="126" t="s">
        <v>111</v>
      </c>
      <c r="AN27" s="130" t="s">
        <v>277</v>
      </c>
      <c r="AO27" s="130" t="s">
        <v>261</v>
      </c>
      <c r="AP27" s="130" t="s">
        <v>278</v>
      </c>
      <c r="AQ27" s="130" t="s">
        <v>266</v>
      </c>
      <c r="AR27" s="130" t="s">
        <v>267</v>
      </c>
    </row>
    <row r="28" spans="1:44" s="20" customFormat="1" ht="27" customHeight="1" x14ac:dyDescent="0.3">
      <c r="A28" s="129"/>
      <c r="B28" s="181"/>
      <c r="C28" s="86"/>
      <c r="D28" s="86"/>
      <c r="E28" s="160"/>
      <c r="F28" s="86"/>
      <c r="G28" s="85"/>
      <c r="H28" s="143"/>
      <c r="I28" s="181"/>
      <c r="J28" s="145"/>
      <c r="K28" s="135"/>
      <c r="L28" s="129"/>
      <c r="M28" s="162"/>
      <c r="N28" s="139"/>
      <c r="O28" s="182"/>
      <c r="P28" s="129"/>
      <c r="Q28" s="131"/>
      <c r="R28" s="131"/>
      <c r="S28" s="127"/>
      <c r="T28" s="109">
        <f>IF(S28="Asignado",Listas!$C$30,Listas!$C$31)</f>
        <v>0</v>
      </c>
      <c r="U28" s="127"/>
      <c r="V28" s="109">
        <f>IF(U28="Adecuado",Listas!$C$32,Listas!$C$33)</f>
        <v>0</v>
      </c>
      <c r="W28" s="127"/>
      <c r="X28" s="109">
        <f>IF(W28="Oportuna",Listas!$C$34,Listas!$C$35)</f>
        <v>0</v>
      </c>
      <c r="Y28" s="127"/>
      <c r="Z28" s="109">
        <f>IF(Y28="Prevenir",Listas!$C$36,IF(Y28="Detectar",Listas!$C$37,Listas!$C$38))</f>
        <v>0</v>
      </c>
      <c r="AA28" s="127"/>
      <c r="AB28" s="109">
        <f>IF(AA28="Confiable",Listas!$C$39,Listas!$C$40)</f>
        <v>0</v>
      </c>
      <c r="AC28" s="127"/>
      <c r="AD28" s="109">
        <f>IF(AC28="Se investigan y resuelven oportunamente",Listas!$C$41,Listas!$C$42)</f>
        <v>0</v>
      </c>
      <c r="AE28" s="127"/>
      <c r="AF28" s="109">
        <f>IF(AE28="Completa",Listas!$C$43,IF(AE28="Incompleta",Listas!$C$44,Listas!$C$45))</f>
        <v>0</v>
      </c>
      <c r="AG28" s="110">
        <f t="shared" si="0"/>
        <v>0</v>
      </c>
      <c r="AH28" s="129"/>
      <c r="AI28" s="135"/>
      <c r="AJ28" s="129"/>
      <c r="AK28" s="162"/>
      <c r="AL28" s="139"/>
      <c r="AM28" s="127"/>
      <c r="AN28" s="131"/>
      <c r="AO28" s="131"/>
      <c r="AP28" s="131"/>
      <c r="AQ28" s="131"/>
      <c r="AR28" s="131"/>
    </row>
    <row r="29" spans="1:44" s="20" customFormat="1" ht="27" customHeight="1" x14ac:dyDescent="0.3">
      <c r="A29" s="128">
        <v>10</v>
      </c>
      <c r="B29" s="181"/>
      <c r="C29" s="86"/>
      <c r="D29" s="86"/>
      <c r="E29" s="160"/>
      <c r="F29" s="86"/>
      <c r="G29" s="85"/>
      <c r="H29" s="142" t="s">
        <v>279</v>
      </c>
      <c r="I29" s="181"/>
      <c r="J29" s="144" t="s">
        <v>96</v>
      </c>
      <c r="K29" s="134">
        <v>3</v>
      </c>
      <c r="L29" s="128">
        <v>3</v>
      </c>
      <c r="M29" s="161">
        <f t="shared" si="5"/>
        <v>9</v>
      </c>
      <c r="N29" s="138" t="str">
        <f t="shared" si="6"/>
        <v>ALTO</v>
      </c>
      <c r="O29" s="126" t="s">
        <v>280</v>
      </c>
      <c r="P29" s="128" t="s">
        <v>0</v>
      </c>
      <c r="Q29" s="130" t="s">
        <v>188</v>
      </c>
      <c r="R29" s="130" t="s">
        <v>189</v>
      </c>
      <c r="S29" s="126" t="s">
        <v>146</v>
      </c>
      <c r="T29" s="109">
        <f>IF(S29="Asignado",Listas!$C$30,Listas!$C$31)</f>
        <v>15</v>
      </c>
      <c r="U29" s="126" t="s">
        <v>70</v>
      </c>
      <c r="V29" s="109">
        <f>IF(U29="Adecuado",Listas!$C$32,Listas!$C$33)</f>
        <v>15</v>
      </c>
      <c r="W29" s="126" t="s">
        <v>72</v>
      </c>
      <c r="X29" s="109">
        <f>IF(W29="Oportuna",Listas!$C$34,Listas!$C$35)</f>
        <v>15</v>
      </c>
      <c r="Y29" s="126" t="s">
        <v>80</v>
      </c>
      <c r="Z29" s="109">
        <f>IF(Y29="Prevenir",Listas!$C$36,IF(Y29="Detectar",Listas!$C$37,Listas!$C$38))</f>
        <v>15</v>
      </c>
      <c r="AA29" s="126" t="s">
        <v>75</v>
      </c>
      <c r="AB29" s="109">
        <f>IF(AA29="Confiable",Listas!$C$39,Listas!$C$40)</f>
        <v>15</v>
      </c>
      <c r="AC29" s="126" t="s">
        <v>77</v>
      </c>
      <c r="AD29" s="109">
        <f>IF(AC29="Se investigan y resuelven oportunamente",Listas!$C$41,Listas!$C$42)</f>
        <v>15</v>
      </c>
      <c r="AE29" s="126" t="s">
        <v>79</v>
      </c>
      <c r="AF29" s="109">
        <f>IF(AE29="Completa",Listas!$C$43,IF(AE29="Incompleta",Listas!$C$44,Listas!$C$45))</f>
        <v>10</v>
      </c>
      <c r="AG29" s="110">
        <f t="shared" si="0"/>
        <v>100</v>
      </c>
      <c r="AH29" s="128">
        <f>AVERAGE(AG29:AG29)</f>
        <v>100</v>
      </c>
      <c r="AI29" s="134">
        <v>1</v>
      </c>
      <c r="AJ29" s="128">
        <v>2</v>
      </c>
      <c r="AK29" s="161">
        <f t="shared" si="10"/>
        <v>2</v>
      </c>
      <c r="AL29" s="138" t="str">
        <f t="shared" si="7"/>
        <v>BAJO</v>
      </c>
      <c r="AM29" s="126" t="s">
        <v>111</v>
      </c>
      <c r="AN29" s="130" t="s">
        <v>281</v>
      </c>
      <c r="AO29" s="130" t="s">
        <v>282</v>
      </c>
      <c r="AP29" s="130" t="s">
        <v>283</v>
      </c>
      <c r="AQ29" s="130" t="s">
        <v>284</v>
      </c>
      <c r="AR29" s="130" t="s">
        <v>285</v>
      </c>
    </row>
    <row r="30" spans="1:44" s="20" customFormat="1" ht="27" customHeight="1" x14ac:dyDescent="0.3">
      <c r="A30" s="129"/>
      <c r="B30" s="181"/>
      <c r="C30" s="86"/>
      <c r="D30" s="86"/>
      <c r="E30" s="160"/>
      <c r="F30" s="86"/>
      <c r="G30" s="85"/>
      <c r="H30" s="143"/>
      <c r="I30" s="181"/>
      <c r="J30" s="145"/>
      <c r="K30" s="135"/>
      <c r="L30" s="129"/>
      <c r="M30" s="162"/>
      <c r="N30" s="139"/>
      <c r="O30" s="127"/>
      <c r="P30" s="129"/>
      <c r="Q30" s="131"/>
      <c r="R30" s="131"/>
      <c r="S30" s="127"/>
      <c r="T30" s="84"/>
      <c r="U30" s="127"/>
      <c r="V30" s="109">
        <f>IF(U30="Adecuado",Listas!$C$32,Listas!$C$33)</f>
        <v>0</v>
      </c>
      <c r="W30" s="127"/>
      <c r="X30" s="109">
        <f>IF(W30="Oportuna",Listas!$C$34,Listas!$C$35)</f>
        <v>0</v>
      </c>
      <c r="Y30" s="127"/>
      <c r="Z30" s="109">
        <f>IF(Y30="Prevenir",Listas!$C$36,IF(Y30="Detectar",Listas!$C$37,Listas!$C$38))</f>
        <v>0</v>
      </c>
      <c r="AA30" s="127"/>
      <c r="AB30" s="109">
        <f>IF(AA30="Confiable",Listas!$C$39,Listas!$C$40)</f>
        <v>0</v>
      </c>
      <c r="AC30" s="127"/>
      <c r="AD30" s="109">
        <f>IF(AC30="Se investigan y resuelven oportunamente",Listas!$C$41,Listas!$C$42)</f>
        <v>0</v>
      </c>
      <c r="AE30" s="127"/>
      <c r="AF30" s="109">
        <f>IF(AE30="Completa",Listas!$C$43,IF(AE30="Incompleta",Listas!$C$44,Listas!$C$45))</f>
        <v>0</v>
      </c>
      <c r="AG30" s="110">
        <f t="shared" si="0"/>
        <v>0</v>
      </c>
      <c r="AH30" s="129"/>
      <c r="AI30" s="135"/>
      <c r="AJ30" s="129"/>
      <c r="AK30" s="162"/>
      <c r="AL30" s="139"/>
      <c r="AM30" s="127"/>
      <c r="AN30" s="131"/>
      <c r="AO30" s="131"/>
      <c r="AP30" s="131"/>
      <c r="AQ30" s="131"/>
      <c r="AR30" s="131"/>
    </row>
    <row r="31" spans="1:44" s="20" customFormat="1" ht="27" customHeight="1" x14ac:dyDescent="0.3">
      <c r="A31" s="128">
        <v>11</v>
      </c>
      <c r="B31" s="181"/>
      <c r="C31" s="62"/>
      <c r="D31" s="62"/>
      <c r="E31" s="160"/>
      <c r="F31" s="62"/>
      <c r="G31" s="21"/>
      <c r="H31" s="142" t="s">
        <v>279</v>
      </c>
      <c r="I31" s="181"/>
      <c r="J31" s="144" t="s">
        <v>96</v>
      </c>
      <c r="K31" s="134">
        <v>3</v>
      </c>
      <c r="L31" s="128">
        <v>3</v>
      </c>
      <c r="M31" s="161">
        <f t="shared" si="5"/>
        <v>9</v>
      </c>
      <c r="N31" s="138" t="str">
        <f t="shared" si="6"/>
        <v>ALTO</v>
      </c>
      <c r="O31" s="154" t="s">
        <v>286</v>
      </c>
      <c r="P31" s="128" t="s">
        <v>0</v>
      </c>
      <c r="Q31" s="130" t="s">
        <v>188</v>
      </c>
      <c r="R31" s="130" t="s">
        <v>189</v>
      </c>
      <c r="S31" s="126" t="s">
        <v>146</v>
      </c>
      <c r="T31" s="63">
        <f>IF(S31="Asignado",Listas!$C$30,Listas!$C$31)</f>
        <v>15</v>
      </c>
      <c r="U31" s="126" t="s">
        <v>70</v>
      </c>
      <c r="V31" s="63">
        <f>IF(U31="Adecuado",Listas!$C$32,Listas!$C$33)</f>
        <v>15</v>
      </c>
      <c r="W31" s="126" t="s">
        <v>72</v>
      </c>
      <c r="X31" s="63">
        <f>IF(W31="Oportuna",Listas!$C$34,Listas!$C$35)</f>
        <v>15</v>
      </c>
      <c r="Y31" s="126" t="s">
        <v>80</v>
      </c>
      <c r="Z31" s="109">
        <f>IF(Y31="Prevenir",Listas!$C$36,IF(Y31="Detectar",Listas!$C$37,Listas!$C$38))</f>
        <v>15</v>
      </c>
      <c r="AA31" s="126" t="s">
        <v>75</v>
      </c>
      <c r="AB31" s="109">
        <f>IF(AA31="Confiable",Listas!$C$39,Listas!$C$40)</f>
        <v>15</v>
      </c>
      <c r="AC31" s="126" t="s">
        <v>77</v>
      </c>
      <c r="AD31" s="109">
        <f>IF(AC31="Se investigan y resuelven oportunamente",Listas!$C$41,Listas!$C$42)</f>
        <v>15</v>
      </c>
      <c r="AE31" s="126" t="s">
        <v>79</v>
      </c>
      <c r="AF31" s="109">
        <f>IF(AE31="Completa",Listas!$C$43,IF(AE31="Incompleta",Listas!$C$44,Listas!$C$45))</f>
        <v>10</v>
      </c>
      <c r="AG31" s="61">
        <f t="shared" si="0"/>
        <v>100</v>
      </c>
      <c r="AH31" s="128">
        <f>AVERAGE(AG31:AG31)</f>
        <v>100</v>
      </c>
      <c r="AI31" s="134">
        <v>1</v>
      </c>
      <c r="AJ31" s="128">
        <v>2</v>
      </c>
      <c r="AK31" s="161">
        <f t="shared" si="10"/>
        <v>2</v>
      </c>
      <c r="AL31" s="138" t="str">
        <f t="shared" si="7"/>
        <v>BAJO</v>
      </c>
      <c r="AM31" s="126" t="s">
        <v>111</v>
      </c>
      <c r="AN31" s="130" t="s">
        <v>281</v>
      </c>
      <c r="AO31" s="130" t="s">
        <v>282</v>
      </c>
      <c r="AP31" s="130" t="s">
        <v>283</v>
      </c>
      <c r="AQ31" s="130" t="s">
        <v>284</v>
      </c>
      <c r="AR31" s="130" t="s">
        <v>285</v>
      </c>
    </row>
    <row r="32" spans="1:44" s="20" customFormat="1" ht="27" customHeight="1" x14ac:dyDescent="0.3">
      <c r="A32" s="129"/>
      <c r="B32" s="181"/>
      <c r="C32" s="62"/>
      <c r="D32" s="62"/>
      <c r="E32" s="143"/>
      <c r="F32" s="62"/>
      <c r="G32" s="21"/>
      <c r="H32" s="143"/>
      <c r="I32" s="181"/>
      <c r="J32" s="145"/>
      <c r="K32" s="135"/>
      <c r="L32" s="129"/>
      <c r="M32" s="162"/>
      <c r="N32" s="139"/>
      <c r="O32" s="182"/>
      <c r="P32" s="129"/>
      <c r="Q32" s="131"/>
      <c r="R32" s="131"/>
      <c r="S32" s="127"/>
      <c r="T32" s="63">
        <f>IF(S32="Asignado",Listas!$C$30,Listas!$C$31)</f>
        <v>0</v>
      </c>
      <c r="U32" s="127"/>
      <c r="V32" s="63">
        <f>IF(U32="Adecuado",Listas!$C$32,Listas!$C$33)</f>
        <v>0</v>
      </c>
      <c r="W32" s="127"/>
      <c r="X32" s="63">
        <f>IF(W32="Oportuna",Listas!$C$34,Listas!$C$35)</f>
        <v>0</v>
      </c>
      <c r="Y32" s="127"/>
      <c r="Z32" s="109">
        <f>IF(Y32="Prevenir",Listas!$C$36,IF(Y32="Detectar",Listas!$C$37,Listas!$C$38))</f>
        <v>0</v>
      </c>
      <c r="AA32" s="127"/>
      <c r="AB32" s="109">
        <f>IF(AA32="Confiable",Listas!$C$39,Listas!$C$40)</f>
        <v>0</v>
      </c>
      <c r="AC32" s="127"/>
      <c r="AD32" s="109">
        <f>IF(AC32="Se investigan y resuelven oportunamente",Listas!$C$41,Listas!$C$42)</f>
        <v>0</v>
      </c>
      <c r="AE32" s="127"/>
      <c r="AF32" s="109">
        <f>IF(AE32="Completa",Listas!$C$43,IF(AE32="Incompleta",Listas!$C$44,Listas!$C$45))</f>
        <v>0</v>
      </c>
      <c r="AG32" s="61">
        <f t="shared" si="0"/>
        <v>0</v>
      </c>
      <c r="AH32" s="129"/>
      <c r="AI32" s="135"/>
      <c r="AJ32" s="129"/>
      <c r="AK32" s="162"/>
      <c r="AL32" s="139"/>
      <c r="AM32" s="127"/>
      <c r="AN32" s="131"/>
      <c r="AO32" s="131"/>
      <c r="AP32" s="131"/>
      <c r="AQ32" s="131"/>
      <c r="AR32" s="131"/>
    </row>
    <row r="33" spans="1:44" ht="27" customHeight="1" x14ac:dyDescent="0.3">
      <c r="A33" s="220">
        <v>12</v>
      </c>
      <c r="B33" s="181"/>
      <c r="C33" s="62"/>
      <c r="D33" s="62"/>
      <c r="E33" s="185" t="s">
        <v>139</v>
      </c>
      <c r="F33" s="62"/>
      <c r="G33" s="21"/>
      <c r="H33" s="149" t="s">
        <v>287</v>
      </c>
      <c r="I33" s="146"/>
      <c r="J33" s="144" t="s">
        <v>17</v>
      </c>
      <c r="K33" s="134">
        <v>4</v>
      </c>
      <c r="L33" s="128">
        <v>2</v>
      </c>
      <c r="M33" s="140">
        <f>K33*L33</f>
        <v>8</v>
      </c>
      <c r="N33" s="138" t="str">
        <f t="shared" si="6"/>
        <v>ALTO</v>
      </c>
      <c r="O33" s="154" t="s">
        <v>288</v>
      </c>
      <c r="P33" s="128" t="s">
        <v>0</v>
      </c>
      <c r="Q33" s="130" t="s">
        <v>188</v>
      </c>
      <c r="R33" s="130" t="s">
        <v>188</v>
      </c>
      <c r="S33" s="126" t="s">
        <v>146</v>
      </c>
      <c r="T33" s="94">
        <f>IF(S33="Asignado",Listas!$C$30,Listas!$C$31)</f>
        <v>15</v>
      </c>
      <c r="U33" s="126" t="s">
        <v>70</v>
      </c>
      <c r="V33" s="94">
        <f>IF(U33="Adecuado",Listas!$C$32,Listas!$C$33)</f>
        <v>15</v>
      </c>
      <c r="W33" s="197" t="s">
        <v>72</v>
      </c>
      <c r="X33" s="94">
        <f>IF(W33="Oportuna",Listas!$C$34,Listas!$C$35)</f>
        <v>15</v>
      </c>
      <c r="Y33" s="126" t="s">
        <v>80</v>
      </c>
      <c r="Z33" s="94">
        <f>IF(Y33="Prevenir",Listas!$C$36,IF(Y33="Detectar",Listas!$C$37,Listas!$C$38))</f>
        <v>15</v>
      </c>
      <c r="AA33" s="126" t="s">
        <v>75</v>
      </c>
      <c r="AB33" s="94">
        <f>IF(AA33="Confiable",Listas!$C$39,Listas!$C$40)</f>
        <v>15</v>
      </c>
      <c r="AC33" s="126" t="s">
        <v>77</v>
      </c>
      <c r="AD33" s="94">
        <f>IF(AC33="Se investigan y resuelven oportunamente",Listas!$C$41,Listas!$C$42)</f>
        <v>15</v>
      </c>
      <c r="AE33" s="126" t="s">
        <v>79</v>
      </c>
      <c r="AF33" s="94">
        <f>IF(AE33="Completa",Listas!$C$43,IF(AE33="Incompleta",Listas!$C$44,Listas!$C$45))</f>
        <v>10</v>
      </c>
      <c r="AG33" s="92">
        <f t="shared" si="0"/>
        <v>100</v>
      </c>
      <c r="AH33" s="126">
        <f>AVERAGE(AG33:AG33)</f>
        <v>100</v>
      </c>
      <c r="AI33" s="134">
        <v>2</v>
      </c>
      <c r="AJ33" s="128">
        <v>1</v>
      </c>
      <c r="AK33" s="136">
        <f t="shared" ref="AK33:AK74" si="11">AI33*AJ33</f>
        <v>2</v>
      </c>
      <c r="AL33" s="138" t="str">
        <f t="shared" si="7"/>
        <v>BAJO</v>
      </c>
      <c r="AM33" s="126" t="s">
        <v>111</v>
      </c>
      <c r="AN33" s="130" t="s">
        <v>290</v>
      </c>
      <c r="AO33" s="130" t="s">
        <v>291</v>
      </c>
      <c r="AP33" s="130" t="s">
        <v>292</v>
      </c>
      <c r="AQ33" s="158" t="s">
        <v>293</v>
      </c>
      <c r="AR33" s="158" t="s">
        <v>294</v>
      </c>
    </row>
    <row r="34" spans="1:44" ht="27" customHeight="1" x14ac:dyDescent="0.3">
      <c r="A34" s="220"/>
      <c r="B34" s="181"/>
      <c r="C34" s="62"/>
      <c r="D34" s="62"/>
      <c r="E34" s="185"/>
      <c r="F34" s="62"/>
      <c r="G34" s="21"/>
      <c r="H34" s="150"/>
      <c r="I34" s="146"/>
      <c r="J34" s="151"/>
      <c r="K34" s="148"/>
      <c r="L34" s="152"/>
      <c r="M34" s="147"/>
      <c r="N34" s="153"/>
      <c r="O34" s="155"/>
      <c r="P34" s="152"/>
      <c r="Q34" s="156"/>
      <c r="R34" s="156"/>
      <c r="S34" s="157"/>
      <c r="T34" s="109">
        <f>IF(S34="Asignado",Listas!$C$30,Listas!$C$31)</f>
        <v>0</v>
      </c>
      <c r="U34" s="127"/>
      <c r="V34" s="94">
        <f>IF(U34="Adecuado",Listas!$C$32,Listas!$C$33)</f>
        <v>0</v>
      </c>
      <c r="W34" s="197"/>
      <c r="X34" s="94">
        <f>IF(W34="Oportuna",Listas!$C$34,Listas!$C$35)</f>
        <v>0</v>
      </c>
      <c r="Y34" s="127"/>
      <c r="Z34" s="94">
        <f>IF(Y34="Prevenir",Listas!$C$36,IF(Y34="Detectar",Listas!$C$37,Listas!$C$38))</f>
        <v>0</v>
      </c>
      <c r="AA34" s="127"/>
      <c r="AB34" s="94">
        <f>IF(AA34="Confiable",Listas!$C$39,Listas!$C$40)</f>
        <v>0</v>
      </c>
      <c r="AC34" s="127"/>
      <c r="AD34" s="94">
        <f>IF(AC34="Se investigan y resuelven oportunamente",Listas!$C$41,Listas!$C$42)</f>
        <v>0</v>
      </c>
      <c r="AE34" s="127"/>
      <c r="AF34" s="94">
        <f>IF(AE34="Completa",Listas!$C$43,IF(AE34="Incompleta",Listas!$C$44,Listas!$C$45))</f>
        <v>0</v>
      </c>
      <c r="AG34" s="112">
        <v>100</v>
      </c>
      <c r="AH34" s="157"/>
      <c r="AI34" s="148"/>
      <c r="AJ34" s="152"/>
      <c r="AK34" s="196"/>
      <c r="AL34" s="153"/>
      <c r="AM34" s="157"/>
      <c r="AN34" s="156"/>
      <c r="AO34" s="156"/>
      <c r="AP34" s="156"/>
      <c r="AQ34" s="159"/>
      <c r="AR34" s="159"/>
    </row>
    <row r="35" spans="1:44" ht="27" customHeight="1" x14ac:dyDescent="0.3">
      <c r="A35" s="220"/>
      <c r="B35" s="181"/>
      <c r="C35" s="91"/>
      <c r="D35" s="91"/>
      <c r="E35" s="185"/>
      <c r="F35" s="91"/>
      <c r="G35" s="104"/>
      <c r="H35" s="150"/>
      <c r="I35" s="146"/>
      <c r="J35" s="145"/>
      <c r="K35" s="135"/>
      <c r="L35" s="129"/>
      <c r="M35" s="141"/>
      <c r="N35" s="139"/>
      <c r="O35" s="155"/>
      <c r="P35" s="129"/>
      <c r="Q35" s="131"/>
      <c r="R35" s="131"/>
      <c r="S35" s="127"/>
      <c r="T35" s="109">
        <f>IF(S35="Asignado",Listas!$C$30,Listas!$C$31)</f>
        <v>0</v>
      </c>
      <c r="U35" s="100"/>
      <c r="V35" s="109">
        <f>IF(U35="Adecuado",Listas!$C$32,Listas!$C$33)</f>
        <v>0</v>
      </c>
      <c r="W35" s="197"/>
      <c r="X35" s="109">
        <f>IF(W35="Oportuna",Listas!$C$34,Listas!$C$35)</f>
        <v>0</v>
      </c>
      <c r="Y35" s="100" t="s">
        <v>80</v>
      </c>
      <c r="Z35" s="109">
        <f>IF(Y35="Prevenir",Listas!$C$36,IF(Y35="Detectar",Listas!$C$37,Listas!$C$38))</f>
        <v>15</v>
      </c>
      <c r="AA35" s="126" t="s">
        <v>75</v>
      </c>
      <c r="AB35" s="109">
        <f>IF(AA35="Confiable",Listas!$C$39,Listas!$C$40)</f>
        <v>15</v>
      </c>
      <c r="AC35" s="100" t="s">
        <v>77</v>
      </c>
      <c r="AD35" s="109">
        <f>IF(AC35="Se investigan y resuelven oportunamente",Listas!$C$41,Listas!$C$42)</f>
        <v>15</v>
      </c>
      <c r="AE35" s="100" t="s">
        <v>79</v>
      </c>
      <c r="AF35" s="109">
        <f>IF(AE35="Completa",Listas!$C$43,IF(AE35="Incompleta",Listas!$C$44,Listas!$C$45))</f>
        <v>10</v>
      </c>
      <c r="AG35" s="112">
        <v>100</v>
      </c>
      <c r="AH35" s="157"/>
      <c r="AI35" s="135"/>
      <c r="AJ35" s="129"/>
      <c r="AK35" s="137"/>
      <c r="AL35" s="139"/>
      <c r="AM35" s="127"/>
      <c r="AN35" s="156"/>
      <c r="AO35" s="156"/>
      <c r="AP35" s="156"/>
      <c r="AQ35" s="159"/>
      <c r="AR35" s="159"/>
    </row>
    <row r="36" spans="1:44" ht="27" customHeight="1" x14ac:dyDescent="0.3">
      <c r="A36" s="220">
        <v>13</v>
      </c>
      <c r="B36" s="181"/>
      <c r="C36" s="106"/>
      <c r="D36" s="106"/>
      <c r="E36" s="150" t="s">
        <v>140</v>
      </c>
      <c r="F36" s="106"/>
      <c r="G36" s="104"/>
      <c r="H36" s="185" t="s">
        <v>357</v>
      </c>
      <c r="I36" s="146"/>
      <c r="J36" s="144" t="s">
        <v>96</v>
      </c>
      <c r="K36" s="134">
        <v>3</v>
      </c>
      <c r="L36" s="128">
        <v>3</v>
      </c>
      <c r="M36" s="140">
        <f t="shared" ref="M36:M38" si="12">K36*L36</f>
        <v>9</v>
      </c>
      <c r="N36" s="138" t="str">
        <f t="shared" si="6"/>
        <v>ALTO</v>
      </c>
      <c r="O36" s="221" t="s">
        <v>358</v>
      </c>
      <c r="P36" s="128" t="s">
        <v>0</v>
      </c>
      <c r="Q36" s="130" t="s">
        <v>188</v>
      </c>
      <c r="R36" s="130" t="s">
        <v>188</v>
      </c>
      <c r="S36" s="126" t="s">
        <v>146</v>
      </c>
      <c r="T36" s="109">
        <f>IF(S36="Asignado",Listas!$C$30,Listas!$C$31)</f>
        <v>15</v>
      </c>
      <c r="U36" s="126" t="s">
        <v>70</v>
      </c>
      <c r="V36" s="109">
        <f>IF(U36="Adecuado",Listas!$C$32,Listas!$C$33)</f>
        <v>15</v>
      </c>
      <c r="W36" s="197" t="s">
        <v>72</v>
      </c>
      <c r="X36" s="109">
        <f>IF(W36="Oportuna",Listas!$C$34,Listas!$C$35)</f>
        <v>15</v>
      </c>
      <c r="Y36" s="126" t="s">
        <v>80</v>
      </c>
      <c r="Z36" s="109">
        <f>IF(Y36="Prevenir",Listas!$C$36,IF(Y36="Detectar",Listas!$C$37,Listas!$C$38))</f>
        <v>15</v>
      </c>
      <c r="AA36" s="127"/>
      <c r="AB36" s="109">
        <f>IF(AA36="Confiable",Listas!$C$39,Listas!$C$40)</f>
        <v>0</v>
      </c>
      <c r="AC36" s="114" t="s">
        <v>77</v>
      </c>
      <c r="AD36" s="109">
        <f>IF(AC36="Se investigan y resuelven oportunamente",Listas!$C$41,Listas!$C$42)</f>
        <v>15</v>
      </c>
      <c r="AE36" s="114" t="s">
        <v>79</v>
      </c>
      <c r="AF36" s="109">
        <f>IF(AE36="Completa",Listas!$C$43,IF(AE36="Incompleta",Listas!$C$44,Listas!$C$45))</f>
        <v>10</v>
      </c>
      <c r="AG36" s="112">
        <v>100</v>
      </c>
      <c r="AH36" s="157"/>
      <c r="AI36" s="134">
        <v>1</v>
      </c>
      <c r="AJ36" s="128">
        <v>1</v>
      </c>
      <c r="AK36" s="136">
        <f>AI36*AJ36</f>
        <v>1</v>
      </c>
      <c r="AL36" s="138" t="str">
        <f t="shared" si="7"/>
        <v>BAJO</v>
      </c>
      <c r="AM36" s="126" t="s">
        <v>111</v>
      </c>
      <c r="AN36" s="156"/>
      <c r="AO36" s="156"/>
      <c r="AP36" s="156"/>
      <c r="AQ36" s="159"/>
      <c r="AR36" s="159"/>
    </row>
    <row r="37" spans="1:44" ht="27" customHeight="1" x14ac:dyDescent="0.3">
      <c r="A37" s="220"/>
      <c r="B37" s="181"/>
      <c r="C37" s="106"/>
      <c r="D37" s="106"/>
      <c r="E37" s="150"/>
      <c r="F37" s="106"/>
      <c r="G37" s="104"/>
      <c r="H37" s="185"/>
      <c r="I37" s="146"/>
      <c r="J37" s="145"/>
      <c r="K37" s="135"/>
      <c r="L37" s="129"/>
      <c r="M37" s="141"/>
      <c r="N37" s="139"/>
      <c r="O37" s="221"/>
      <c r="P37" s="129"/>
      <c r="Q37" s="131"/>
      <c r="R37" s="131"/>
      <c r="S37" s="127"/>
      <c r="T37" s="109">
        <f>IF(S37="Asignado",Listas!$C$30,Listas!$C$31)</f>
        <v>0</v>
      </c>
      <c r="U37" s="127"/>
      <c r="V37" s="109">
        <f>IF(U37="Adecuado",Listas!$C$32,Listas!$C$33)</f>
        <v>0</v>
      </c>
      <c r="W37" s="197"/>
      <c r="X37" s="109">
        <f>IF(W37="Oportuna",Listas!$C$34,Listas!$C$35)</f>
        <v>0</v>
      </c>
      <c r="Y37" s="127"/>
      <c r="Z37" s="109">
        <f>IF(Y37="Prevenir",Listas!$C$36,IF(Y37="Detectar",Listas!$C$37,Listas!$C$38))</f>
        <v>0</v>
      </c>
      <c r="AA37" s="126" t="s">
        <v>75</v>
      </c>
      <c r="AB37" s="109">
        <f>IF(AA37="Confiable",Listas!$C$39,Listas!$C$40)</f>
        <v>15</v>
      </c>
      <c r="AC37" s="114" t="s">
        <v>77</v>
      </c>
      <c r="AD37" s="109">
        <f>IF(AC37="Se investigan y resuelven oportunamente",Listas!$C$41,Listas!$C$42)</f>
        <v>15</v>
      </c>
      <c r="AE37" s="114" t="s">
        <v>79</v>
      </c>
      <c r="AF37" s="109">
        <f>IF(AE37="Completa",Listas!$C$43,IF(AE37="Incompleta",Listas!$C$44,Listas!$C$45))</f>
        <v>10</v>
      </c>
      <c r="AG37" s="112">
        <v>100</v>
      </c>
      <c r="AH37" s="157"/>
      <c r="AI37" s="135"/>
      <c r="AJ37" s="129"/>
      <c r="AK37" s="137"/>
      <c r="AL37" s="139"/>
      <c r="AM37" s="127"/>
      <c r="AN37" s="156"/>
      <c r="AO37" s="156"/>
      <c r="AP37" s="156"/>
      <c r="AQ37" s="159"/>
      <c r="AR37" s="159"/>
    </row>
    <row r="38" spans="1:44" ht="27" customHeight="1" x14ac:dyDescent="0.3">
      <c r="A38" s="220">
        <v>14</v>
      </c>
      <c r="B38" s="181"/>
      <c r="C38" s="106"/>
      <c r="D38" s="106"/>
      <c r="E38" s="150"/>
      <c r="F38" s="106"/>
      <c r="G38" s="104"/>
      <c r="H38" s="185" t="s">
        <v>359</v>
      </c>
      <c r="I38" s="146"/>
      <c r="J38" s="144" t="s">
        <v>96</v>
      </c>
      <c r="K38" s="134">
        <v>3</v>
      </c>
      <c r="L38" s="128">
        <v>3</v>
      </c>
      <c r="M38" s="140">
        <f t="shared" si="12"/>
        <v>9</v>
      </c>
      <c r="N38" s="138" t="str">
        <f t="shared" si="6"/>
        <v>ALTO</v>
      </c>
      <c r="O38" s="221" t="s">
        <v>360</v>
      </c>
      <c r="P38" s="128" t="s">
        <v>0</v>
      </c>
      <c r="Q38" s="130" t="s">
        <v>188</v>
      </c>
      <c r="R38" s="130" t="s">
        <v>188</v>
      </c>
      <c r="S38" s="126" t="s">
        <v>146</v>
      </c>
      <c r="T38" s="109">
        <f>IF(S38="Asignado",Listas!$C$30,Listas!$C$31)</f>
        <v>15</v>
      </c>
      <c r="U38" s="126" t="s">
        <v>70</v>
      </c>
      <c r="V38" s="109">
        <f>IF(U38="Adecuado",Listas!$C$32,Listas!$C$33)</f>
        <v>15</v>
      </c>
      <c r="W38" s="197" t="s">
        <v>72</v>
      </c>
      <c r="X38" s="109">
        <f>IF(W38="Oportuna",Listas!$C$34,Listas!$C$35)</f>
        <v>15</v>
      </c>
      <c r="Y38" s="126" t="s">
        <v>80</v>
      </c>
      <c r="Z38" s="109">
        <f>IF(Y38="Prevenir",Listas!$C$36,IF(Y38="Detectar",Listas!$C$37,Listas!$C$38))</f>
        <v>15</v>
      </c>
      <c r="AA38" s="127"/>
      <c r="AB38" s="109">
        <f>IF(AA38="Confiable",Listas!$C$39,Listas!$C$40)</f>
        <v>0</v>
      </c>
      <c r="AC38" s="114" t="s">
        <v>77</v>
      </c>
      <c r="AD38" s="109">
        <f>IF(AC38="Se investigan y resuelven oportunamente",Listas!$C$41,Listas!$C$42)</f>
        <v>15</v>
      </c>
      <c r="AE38" s="114" t="s">
        <v>79</v>
      </c>
      <c r="AF38" s="109">
        <f>IF(AE38="Completa",Listas!$C$43,IF(AE38="Incompleta",Listas!$C$44,Listas!$C$45))</f>
        <v>10</v>
      </c>
      <c r="AG38" s="112">
        <v>100</v>
      </c>
      <c r="AH38" s="157"/>
      <c r="AI38" s="134">
        <v>1</v>
      </c>
      <c r="AJ38" s="128">
        <v>1</v>
      </c>
      <c r="AK38" s="136">
        <f t="shared" si="11"/>
        <v>1</v>
      </c>
      <c r="AL38" s="138" t="str">
        <f t="shared" si="7"/>
        <v>BAJO</v>
      </c>
      <c r="AM38" s="100" t="s">
        <v>111</v>
      </c>
      <c r="AN38" s="156"/>
      <c r="AO38" s="156"/>
      <c r="AP38" s="156"/>
      <c r="AQ38" s="159"/>
      <c r="AR38" s="159"/>
    </row>
    <row r="39" spans="1:44" ht="27" customHeight="1" x14ac:dyDescent="0.3">
      <c r="A39" s="220"/>
      <c r="B39" s="181"/>
      <c r="C39" s="106"/>
      <c r="D39" s="106"/>
      <c r="E39" s="150"/>
      <c r="F39" s="106"/>
      <c r="G39" s="104"/>
      <c r="H39" s="185"/>
      <c r="I39" s="146"/>
      <c r="J39" s="145"/>
      <c r="K39" s="135"/>
      <c r="L39" s="129"/>
      <c r="M39" s="141"/>
      <c r="N39" s="139"/>
      <c r="O39" s="221"/>
      <c r="P39" s="129"/>
      <c r="Q39" s="131" t="s">
        <v>188</v>
      </c>
      <c r="R39" s="131" t="s">
        <v>188</v>
      </c>
      <c r="S39" s="127" t="s">
        <v>146</v>
      </c>
      <c r="T39" s="109">
        <v>0</v>
      </c>
      <c r="U39" s="127"/>
      <c r="V39" s="109">
        <f>IF(U39="Adecuado",Listas!$C$32,Listas!$C$33)</f>
        <v>0</v>
      </c>
      <c r="W39" s="197"/>
      <c r="X39" s="109">
        <f>IF(W39="Oportuna",Listas!$C$34,Listas!$C$35)</f>
        <v>0</v>
      </c>
      <c r="Y39" s="127"/>
      <c r="Z39" s="109">
        <f>IF(Y39="Prevenir",Listas!$C$36,IF(Y39="Detectar",Listas!$C$37,Listas!$C$38))</f>
        <v>0</v>
      </c>
      <c r="AA39" s="126" t="s">
        <v>75</v>
      </c>
      <c r="AB39" s="109">
        <f>IF(AA39="Confiable",Listas!$C$39,Listas!$C$40)</f>
        <v>15</v>
      </c>
      <c r="AC39" s="114" t="s">
        <v>77</v>
      </c>
      <c r="AD39" s="109">
        <f>IF(AC39="Se investigan y resuelven oportunamente",Listas!$C$41,Listas!$C$42)</f>
        <v>15</v>
      </c>
      <c r="AE39" s="114" t="s">
        <v>79</v>
      </c>
      <c r="AF39" s="109">
        <f>IF(AE39="Completa",Listas!$C$43,IF(AE39="Incompleta",Listas!$C$44,Listas!$C$45))</f>
        <v>10</v>
      </c>
      <c r="AG39" s="112">
        <v>100</v>
      </c>
      <c r="AH39" s="157"/>
      <c r="AI39" s="135"/>
      <c r="AJ39" s="129"/>
      <c r="AK39" s="137"/>
      <c r="AL39" s="139"/>
      <c r="AM39" s="100" t="s">
        <v>111</v>
      </c>
      <c r="AN39" s="156"/>
      <c r="AO39" s="156"/>
      <c r="AP39" s="156"/>
      <c r="AQ39" s="159"/>
      <c r="AR39" s="159"/>
    </row>
    <row r="40" spans="1:44" ht="27" customHeight="1" x14ac:dyDescent="0.3">
      <c r="A40" s="220">
        <v>15</v>
      </c>
      <c r="B40" s="181"/>
      <c r="C40" s="96"/>
      <c r="D40" s="96"/>
      <c r="E40" s="150"/>
      <c r="F40" s="96"/>
      <c r="G40" s="104"/>
      <c r="H40" s="185" t="s">
        <v>341</v>
      </c>
      <c r="I40" s="146"/>
      <c r="J40" s="144" t="s">
        <v>99</v>
      </c>
      <c r="K40" s="134">
        <v>4</v>
      </c>
      <c r="L40" s="128">
        <v>4</v>
      </c>
      <c r="M40" s="140">
        <f>K40*L40</f>
        <v>16</v>
      </c>
      <c r="N40" s="138" t="str">
        <f>IF(AND(K40=1,L40=1),"BAJO",IF(AND(K40=1,L40=2),"BAJO",IF(AND(K40=2,L40=1),"BAJO",IF(AND(K40=2,L40=2),"BAJO",IF(AND(K40=3,L40=1),"BAJO",IF(AND(K40=1,L40=3),"MODERADO",IF(AND(K40=2,L40=3),"MODERADO",IF(AND(K40=3,L40=2),"MODERADO",IF(AND(K40=4,L40=1),"MODERADO",IF(AND(K40=5,L40=1),"ALTO",IF(AND(K40=4,L40=2),"ALTO",IF(AND(K40=3,L40=3),"ALTO",IF(AND(K40=2,L40=4),"ALTO",IF(AND(K40=1,L40=4),"ALTO",IF(AND(K40=5,L40=2),"ALTO",IF(AND(K40=4,L40=3),"ALTO","EXTREMO"))))))))))))))))</f>
        <v>EXTREMO</v>
      </c>
      <c r="O40" s="221" t="s">
        <v>342</v>
      </c>
      <c r="P40" s="128" t="s">
        <v>0</v>
      </c>
      <c r="Q40" s="130" t="s">
        <v>188</v>
      </c>
      <c r="R40" s="130" t="s">
        <v>188</v>
      </c>
      <c r="S40" s="126" t="s">
        <v>146</v>
      </c>
      <c r="T40" s="109">
        <f>IF(S40="Asignado",Listas!$C$30,Listas!$C$31)</f>
        <v>15</v>
      </c>
      <c r="U40" s="126" t="s">
        <v>70</v>
      </c>
      <c r="V40" s="109">
        <f>IF(U40="Adecuado",Listas!$C$32,Listas!$C$33)</f>
        <v>15</v>
      </c>
      <c r="W40" s="197" t="s">
        <v>72</v>
      </c>
      <c r="X40" s="109">
        <f>IF(W40="Oportuna",Listas!$C$34,Listas!$C$35)</f>
        <v>15</v>
      </c>
      <c r="Y40" s="126" t="s">
        <v>80</v>
      </c>
      <c r="Z40" s="109">
        <f>IF(Y40="Prevenir",Listas!$C$36,IF(Y40="Detectar",Listas!$C$37,Listas!$C$38))</f>
        <v>15</v>
      </c>
      <c r="AA40" s="127"/>
      <c r="AB40" s="109">
        <f>IF(AA40="Confiable",Listas!$C$39,Listas!$C$40)</f>
        <v>0</v>
      </c>
      <c r="AC40" s="114" t="s">
        <v>77</v>
      </c>
      <c r="AD40" s="109">
        <f>IF(AC40="Se investigan y resuelven oportunamente",Listas!$C$41,Listas!$C$42)</f>
        <v>15</v>
      </c>
      <c r="AE40" s="114" t="s">
        <v>79</v>
      </c>
      <c r="AF40" s="109">
        <f>IF(AE40="Completa",Listas!$C$43,IF(AE40="Incompleta",Listas!$C$44,Listas!$C$45))</f>
        <v>10</v>
      </c>
      <c r="AG40" s="112">
        <v>100</v>
      </c>
      <c r="AH40" s="157"/>
      <c r="AI40" s="134">
        <v>3</v>
      </c>
      <c r="AJ40" s="128">
        <v>3</v>
      </c>
      <c r="AK40" s="136">
        <f t="shared" si="11"/>
        <v>9</v>
      </c>
      <c r="AL40" s="138" t="str">
        <f>IF(AND(AI40=1,AJ40=1),"BAJO",IF(AND(AI40=1,AJ40=2),"BAJO",IF(AND(AI40=2,AJ40=1),"BAJO",IF(AND(AI40=2,AJ40=2),"BAJO",IF(AND(AI40=3,AJ40=1),"BAJO",IF(AND(AI40=1,AJ40=3),"MODERADO",IF(AND(AI40=2,AJ40=3),"MODERADO",IF(AND(AI40=3,AJ40=2),"MODERADO",IF(AND(AI40=4,AJ40=1),"MODERADO",IF(AND(AI40=5,AJ40=1),"ALTO",IF(AND(AI40=4,AJ40=2),"ALTO",IF(AND(AI40=3,AJ40=3),"ALTO",IF(AND(AI40=2,AJ40=4),"ALTO",IF(AND(AI40=1,AJ40=4),"ALTO",IF(AND(AI40=5,AJ40=2),"ALTO",IF(AND(AI40=4,AJ40=3),"ALTO","EXTREMO"))))))))))))))))</f>
        <v>ALTO</v>
      </c>
      <c r="AM40" s="126" t="s">
        <v>111</v>
      </c>
      <c r="AN40" s="156" t="s">
        <v>343</v>
      </c>
      <c r="AO40" s="156" t="s">
        <v>344</v>
      </c>
      <c r="AP40" s="156" t="s">
        <v>345</v>
      </c>
      <c r="AQ40" s="159" t="s">
        <v>351</v>
      </c>
      <c r="AR40" s="159" t="s">
        <v>347</v>
      </c>
    </row>
    <row r="41" spans="1:44" s="105" customFormat="1" ht="27" customHeight="1" x14ac:dyDescent="0.3">
      <c r="A41" s="220"/>
      <c r="B41" s="181"/>
      <c r="C41" s="93"/>
      <c r="D41" s="93"/>
      <c r="E41" s="150"/>
      <c r="F41" s="93"/>
      <c r="G41" s="85"/>
      <c r="H41" s="185"/>
      <c r="I41" s="146"/>
      <c r="J41" s="145"/>
      <c r="K41" s="135"/>
      <c r="L41" s="129"/>
      <c r="M41" s="141"/>
      <c r="N41" s="139"/>
      <c r="O41" s="221"/>
      <c r="P41" s="152"/>
      <c r="Q41" s="131" t="s">
        <v>188</v>
      </c>
      <c r="R41" s="131" t="s">
        <v>188</v>
      </c>
      <c r="S41" s="127" t="s">
        <v>146</v>
      </c>
      <c r="T41" s="109">
        <v>0</v>
      </c>
      <c r="U41" s="127"/>
      <c r="V41" s="109">
        <f>IF(U41="Adecuado",Listas!$C$32,Listas!$C$33)</f>
        <v>0</v>
      </c>
      <c r="W41" s="197"/>
      <c r="X41" s="109">
        <f>IF(W40="Oportuna",Listas!$C$34,Listas!$C$35)</f>
        <v>15</v>
      </c>
      <c r="Y41" s="127"/>
      <c r="Z41" s="109">
        <f>IF(Y41="Prevenir",Listas!$C$36,IF(Y41="Detectar",Listas!$C$37,Listas!$C$38))</f>
        <v>0</v>
      </c>
      <c r="AA41" s="126" t="s">
        <v>75</v>
      </c>
      <c r="AB41" s="109">
        <f>IF(AA41="Confiable",Listas!$C$39,Listas!$C$40)</f>
        <v>15</v>
      </c>
      <c r="AC41" s="114" t="s">
        <v>77</v>
      </c>
      <c r="AD41" s="109">
        <f>IF(AC41="Se investigan y resuelven oportunamente",Listas!$C$41,Listas!$C$42)</f>
        <v>15</v>
      </c>
      <c r="AE41" s="114" t="s">
        <v>79</v>
      </c>
      <c r="AF41" s="109">
        <f>IF(AE41="Completa",Listas!$C$43,IF(AE41="Incompleta",Listas!$C$44,Listas!$C$45))</f>
        <v>10</v>
      </c>
      <c r="AG41" s="112">
        <v>100</v>
      </c>
      <c r="AH41" s="157"/>
      <c r="AI41" s="135"/>
      <c r="AJ41" s="129"/>
      <c r="AK41" s="137"/>
      <c r="AL41" s="139"/>
      <c r="AM41" s="127"/>
      <c r="AN41" s="156"/>
      <c r="AO41" s="156"/>
      <c r="AP41" s="156"/>
      <c r="AQ41" s="159"/>
      <c r="AR41" s="159"/>
    </row>
    <row r="42" spans="1:44" s="14" customFormat="1" ht="27" customHeight="1" x14ac:dyDescent="0.3">
      <c r="A42" s="220">
        <v>16</v>
      </c>
      <c r="B42" s="181"/>
      <c r="C42" s="97"/>
      <c r="D42" s="97"/>
      <c r="E42" s="150"/>
      <c r="F42" s="97"/>
      <c r="G42" s="85"/>
      <c r="H42" s="185" t="s">
        <v>348</v>
      </c>
      <c r="I42" s="146"/>
      <c r="J42" s="144" t="s">
        <v>96</v>
      </c>
      <c r="K42" s="134">
        <v>2</v>
      </c>
      <c r="L42" s="128">
        <v>4</v>
      </c>
      <c r="M42" s="140">
        <f>K42*L42</f>
        <v>8</v>
      </c>
      <c r="N42" s="138" t="str">
        <f>IF(AND(K42=1,L42=1),"BAJO",IF(AND(K42=1,L42=2),"BAJO",IF(AND(K42=2,L42=1),"BAJO",IF(AND(K42=2,L42=2),"BAJO",IF(AND(K42=3,L42=1),"BAJO",IF(AND(K42=1,L42=3),"MODERADO",IF(AND(K42=2,L42=3),"MODERADO",IF(AND(K42=3,L42=2),"MODERADO",IF(AND(K42=4,L42=1),"MODERADO",IF(AND(K42=5,L42=1),"ALTO",IF(AND(K42=4,L42=2),"ALTO",IF(AND(K42=3,L42=3),"ALTO",IF(AND(K42=2,L42=4),"ALTO",IF(AND(K42=1,L42=4),"ALTO",IF(AND(K42=5,L42=2),"ALTO",IF(AND(K42=4,L42=3),"ALTO","EXTREMO"))))))))))))))))</f>
        <v>ALTO</v>
      </c>
      <c r="O42" s="221" t="s">
        <v>349</v>
      </c>
      <c r="P42" s="152" t="s">
        <v>0</v>
      </c>
      <c r="Q42" s="130" t="s">
        <v>188</v>
      </c>
      <c r="R42" s="130" t="s">
        <v>188</v>
      </c>
      <c r="S42" s="126" t="s">
        <v>146</v>
      </c>
      <c r="T42" s="109">
        <f>IF(S42="Asignado",Listas!$C$30,Listas!$C$31)</f>
        <v>15</v>
      </c>
      <c r="U42" s="126" t="s">
        <v>70</v>
      </c>
      <c r="V42" s="109">
        <f>IF(U42="Adecuado",Listas!$C$32,Listas!$C$33)</f>
        <v>15</v>
      </c>
      <c r="W42" s="197" t="s">
        <v>72</v>
      </c>
      <c r="X42" s="109">
        <f>IF(W41="Oportuna",Listas!$C$34,Listas!$C$35)</f>
        <v>0</v>
      </c>
      <c r="Y42" s="126" t="s">
        <v>80</v>
      </c>
      <c r="Z42" s="109">
        <f>IF(Y42="Prevenir",Listas!$C$36,IF(Y42="Detectar",Listas!$C$37,Listas!$C$38))</f>
        <v>15</v>
      </c>
      <c r="AA42" s="127"/>
      <c r="AB42" s="109">
        <f>IF(AA42="Confiable",Listas!$C$39,Listas!$C$40)</f>
        <v>0</v>
      </c>
      <c r="AC42" s="114" t="s">
        <v>77</v>
      </c>
      <c r="AD42" s="109">
        <f>IF(AC42="Se investigan y resuelven oportunamente",Listas!$C$41,Listas!$C$42)</f>
        <v>15</v>
      </c>
      <c r="AE42" s="114" t="s">
        <v>79</v>
      </c>
      <c r="AF42" s="109">
        <f>IF(AE42="Completa",Listas!$C$43,IF(AE42="Incompleta",Listas!$C$44,Listas!$C$45))</f>
        <v>10</v>
      </c>
      <c r="AG42" s="112">
        <v>100</v>
      </c>
      <c r="AH42" s="157"/>
      <c r="AI42" s="134">
        <v>1</v>
      </c>
      <c r="AJ42" s="128">
        <v>2</v>
      </c>
      <c r="AK42" s="136">
        <f t="shared" si="11"/>
        <v>2</v>
      </c>
      <c r="AL42" s="138" t="str">
        <f>IF(AND(AI42=1,AJ42=1),"BAJO",IF(AND(AI42=1,AJ42=2),"BAJO",IF(AND(AI42=2,AJ42=1),"BAJO",IF(AND(AI42=2,AJ42=2),"BAJO",IF(AND(AI42=3,AJ42=1),"BAJO",IF(AND(AI42=1,AJ42=3),"MODERADO",IF(AND(AI42=2,AJ42=3),"MODERADO",IF(AND(AI42=3,AJ42=2),"MODERADO",IF(AND(AI42=4,AJ42=1),"MODERADO",IF(AND(AI42=5,AJ42=1),"ALTO",IF(AND(AI42=4,AJ42=2),"ALTO",IF(AND(AI42=3,AJ42=3),"ALTO",IF(AND(AI42=2,AJ42=4),"ALTO",IF(AND(AI42=1,AJ42=4),"ALTO",IF(AND(AI42=5,AJ42=2),"ALTO",IF(AND(AI42=4,AJ42=3),"ALTO","EXTREMO"))))))))))))))))</f>
        <v>BAJO</v>
      </c>
      <c r="AM42" s="126" t="s">
        <v>111</v>
      </c>
      <c r="AN42" s="156" t="s">
        <v>343</v>
      </c>
      <c r="AO42" s="156" t="s">
        <v>344</v>
      </c>
      <c r="AP42" s="156" t="s">
        <v>350</v>
      </c>
      <c r="AQ42" s="159" t="s">
        <v>346</v>
      </c>
      <c r="AR42" s="159" t="s">
        <v>347</v>
      </c>
    </row>
    <row r="43" spans="1:44" ht="27" customHeight="1" x14ac:dyDescent="0.3">
      <c r="A43" s="220"/>
      <c r="B43" s="181"/>
      <c r="C43" s="93"/>
      <c r="D43" s="93"/>
      <c r="E43" s="150"/>
      <c r="F43" s="93"/>
      <c r="G43" s="85"/>
      <c r="H43" s="185"/>
      <c r="I43" s="146"/>
      <c r="J43" s="145"/>
      <c r="K43" s="135"/>
      <c r="L43" s="129"/>
      <c r="M43" s="141"/>
      <c r="N43" s="139"/>
      <c r="O43" s="221"/>
      <c r="P43" s="129"/>
      <c r="Q43" s="131" t="s">
        <v>188</v>
      </c>
      <c r="R43" s="131" t="s">
        <v>188</v>
      </c>
      <c r="S43" s="127" t="s">
        <v>146</v>
      </c>
      <c r="T43" s="109">
        <v>0</v>
      </c>
      <c r="U43" s="127"/>
      <c r="V43" s="109">
        <f>IF(U43="Adecuado",Listas!$C$32,Listas!$C$33)</f>
        <v>0</v>
      </c>
      <c r="W43" s="197"/>
      <c r="X43" s="109">
        <f>IF(W42="Oportuna",Listas!$C$34,Listas!$C$35)</f>
        <v>15</v>
      </c>
      <c r="Y43" s="127"/>
      <c r="Z43" s="109">
        <f>IF(Y43="Prevenir",Listas!$C$36,IF(Y43="Detectar",Listas!$C$37,Listas!$C$38))</f>
        <v>0</v>
      </c>
      <c r="AA43" s="126" t="s">
        <v>75</v>
      </c>
      <c r="AB43" s="109">
        <f>IF(AA43="Confiable",Listas!$C$39,Listas!$C$40)</f>
        <v>15</v>
      </c>
      <c r="AC43" s="114" t="s">
        <v>77</v>
      </c>
      <c r="AD43" s="109">
        <f>IF(AC43="Se investigan y resuelven oportunamente",Listas!$C$41,Listas!$C$42)</f>
        <v>15</v>
      </c>
      <c r="AE43" s="114" t="s">
        <v>79</v>
      </c>
      <c r="AF43" s="109">
        <f>IF(AE43="Completa",Listas!$C$43,IF(AE43="Incompleta",Listas!$C$44,Listas!$C$45))</f>
        <v>10</v>
      </c>
      <c r="AG43" s="112">
        <v>100</v>
      </c>
      <c r="AH43" s="157"/>
      <c r="AI43" s="135"/>
      <c r="AJ43" s="129"/>
      <c r="AK43" s="137"/>
      <c r="AL43" s="139"/>
      <c r="AM43" s="127"/>
      <c r="AN43" s="156"/>
      <c r="AO43" s="156"/>
      <c r="AP43" s="156"/>
      <c r="AQ43" s="159"/>
      <c r="AR43" s="159"/>
    </row>
    <row r="44" spans="1:44" ht="27" customHeight="1" x14ac:dyDescent="0.3">
      <c r="A44" s="220">
        <v>17</v>
      </c>
      <c r="B44" s="181"/>
      <c r="C44" s="93"/>
      <c r="D44" s="93"/>
      <c r="E44" s="150"/>
      <c r="F44" s="93"/>
      <c r="G44" s="85"/>
      <c r="H44" s="185" t="s">
        <v>348</v>
      </c>
      <c r="I44" s="146"/>
      <c r="J44" s="144" t="s">
        <v>99</v>
      </c>
      <c r="K44" s="134">
        <v>5</v>
      </c>
      <c r="L44" s="128">
        <v>4</v>
      </c>
      <c r="M44" s="140">
        <f t="shared" ref="M44" si="13">K44*L44</f>
        <v>20</v>
      </c>
      <c r="N44" s="138" t="str">
        <f t="shared" si="6"/>
        <v>EXTREMO</v>
      </c>
      <c r="O44" s="221" t="s">
        <v>352</v>
      </c>
      <c r="P44" s="128" t="s">
        <v>0</v>
      </c>
      <c r="Q44" s="130" t="s">
        <v>188</v>
      </c>
      <c r="R44" s="130" t="s">
        <v>188</v>
      </c>
      <c r="S44" s="126" t="s">
        <v>146</v>
      </c>
      <c r="T44" s="109">
        <f>IF(S44="Asignado",Listas!$C$30,Listas!$C$31)</f>
        <v>15</v>
      </c>
      <c r="U44" s="126" t="s">
        <v>70</v>
      </c>
      <c r="V44" s="109">
        <f>IF(U44="Adecuado",Listas!$C$32,Listas!$C$33)</f>
        <v>15</v>
      </c>
      <c r="W44" s="197" t="s">
        <v>72</v>
      </c>
      <c r="X44" s="109">
        <f>IF(W43="Oportuna",Listas!$C$34,Listas!$C$35)</f>
        <v>0</v>
      </c>
      <c r="Y44" s="126" t="s">
        <v>80</v>
      </c>
      <c r="Z44" s="109">
        <f>IF(Y44="Prevenir",Listas!$C$36,IF(Y44="Detectar",Listas!$C$37,Listas!$C$38))</f>
        <v>15</v>
      </c>
      <c r="AA44" s="127"/>
      <c r="AB44" s="109">
        <f>IF(AA44="Confiable",Listas!$C$39,Listas!$C$40)</f>
        <v>0</v>
      </c>
      <c r="AC44" s="114" t="s">
        <v>77</v>
      </c>
      <c r="AD44" s="109">
        <f>IF(AC44="Se investigan y resuelven oportunamente",Listas!$C$41,Listas!$C$42)</f>
        <v>15</v>
      </c>
      <c r="AE44" s="114" t="s">
        <v>79</v>
      </c>
      <c r="AF44" s="109">
        <f>IF(AE44="Completa",Listas!$C$43,IF(AE44="Incompleta",Listas!$C$44,Listas!$C$45))</f>
        <v>10</v>
      </c>
      <c r="AG44" s="112">
        <v>100</v>
      </c>
      <c r="AH44" s="157"/>
      <c r="AI44" s="134">
        <v>1</v>
      </c>
      <c r="AJ44" s="128">
        <v>1</v>
      </c>
      <c r="AK44" s="136">
        <f t="shared" si="11"/>
        <v>1</v>
      </c>
      <c r="AL44" s="138" t="str">
        <f t="shared" si="7"/>
        <v>BAJO</v>
      </c>
      <c r="AM44" s="126" t="s">
        <v>111</v>
      </c>
      <c r="AN44" s="101"/>
      <c r="AO44" s="101"/>
      <c r="AP44" s="101"/>
      <c r="AQ44" s="102"/>
      <c r="AR44" s="102"/>
    </row>
    <row r="45" spans="1:44" ht="27" customHeight="1" x14ac:dyDescent="0.3">
      <c r="A45" s="220"/>
      <c r="B45" s="181"/>
      <c r="C45" s="62"/>
      <c r="D45" s="62"/>
      <c r="E45" s="191"/>
      <c r="F45" s="62"/>
      <c r="G45" s="21"/>
      <c r="H45" s="185"/>
      <c r="I45" s="146"/>
      <c r="J45" s="145"/>
      <c r="K45" s="135"/>
      <c r="L45" s="129"/>
      <c r="M45" s="141"/>
      <c r="N45" s="139"/>
      <c r="O45" s="221"/>
      <c r="P45" s="129"/>
      <c r="Q45" s="131" t="s">
        <v>188</v>
      </c>
      <c r="R45" s="131" t="s">
        <v>188</v>
      </c>
      <c r="S45" s="127" t="s">
        <v>146</v>
      </c>
      <c r="T45" s="109">
        <v>0</v>
      </c>
      <c r="U45" s="127"/>
      <c r="V45" s="109">
        <f>IF(U45="Adecuado",Listas!$C$32,Listas!$C$33)</f>
        <v>0</v>
      </c>
      <c r="W45" s="197"/>
      <c r="X45" s="109">
        <f>IF(W44="Oportuna",Listas!$C$34,Listas!$C$35)</f>
        <v>15</v>
      </c>
      <c r="Y45" s="127"/>
      <c r="Z45" s="109">
        <f>IF(Y45="Prevenir",Listas!$C$36,IF(Y45="Detectar",Listas!$C$37,Listas!$C$38))</f>
        <v>0</v>
      </c>
      <c r="AA45" s="114" t="s">
        <v>75</v>
      </c>
      <c r="AB45" s="109">
        <f>IF(AA45="Confiable",Listas!$C$39,Listas!$C$40)</f>
        <v>15</v>
      </c>
      <c r="AC45" s="114" t="s">
        <v>77</v>
      </c>
      <c r="AD45" s="94">
        <f>IF(AC45="Se investigan y resuelven oportunamente",Listas!$C$41,Listas!$C$42)</f>
        <v>15</v>
      </c>
      <c r="AE45" s="114" t="s">
        <v>79</v>
      </c>
      <c r="AF45" s="109">
        <f>IF(AE45="Completa",Listas!$C$43,IF(AE45="Incompleta",Listas!$C$44,Listas!$C$45))</f>
        <v>10</v>
      </c>
      <c r="AG45" s="112">
        <v>100</v>
      </c>
      <c r="AH45" s="127"/>
      <c r="AI45" s="135"/>
      <c r="AJ45" s="129"/>
      <c r="AK45" s="137"/>
      <c r="AL45" s="139"/>
      <c r="AM45" s="127"/>
      <c r="AN45" s="99"/>
      <c r="AO45" s="99"/>
      <c r="AP45" s="99"/>
      <c r="AQ45" s="103"/>
      <c r="AR45" s="103"/>
    </row>
    <row r="46" spans="1:44" ht="27" customHeight="1" x14ac:dyDescent="0.3">
      <c r="A46" s="128">
        <v>18</v>
      </c>
      <c r="B46" s="181"/>
      <c r="C46" s="62"/>
      <c r="D46" s="62"/>
      <c r="E46" s="142" t="s">
        <v>141</v>
      </c>
      <c r="F46" s="62"/>
      <c r="G46" s="21"/>
      <c r="H46" s="142" t="s">
        <v>295</v>
      </c>
      <c r="I46" s="146"/>
      <c r="J46" s="144" t="s">
        <v>96</v>
      </c>
      <c r="K46" s="134">
        <v>3</v>
      </c>
      <c r="L46" s="128">
        <v>3</v>
      </c>
      <c r="M46" s="140">
        <f t="shared" ref="M46:M74" si="14">K46*L46</f>
        <v>9</v>
      </c>
      <c r="N46" s="138" t="str">
        <f t="shared" si="6"/>
        <v>ALTO</v>
      </c>
      <c r="O46" s="126" t="s">
        <v>289</v>
      </c>
      <c r="P46" s="128" t="s">
        <v>0</v>
      </c>
      <c r="Q46" s="130" t="s">
        <v>188</v>
      </c>
      <c r="R46" s="130" t="s">
        <v>188</v>
      </c>
      <c r="S46" s="126" t="s">
        <v>146</v>
      </c>
      <c r="T46" s="109">
        <f>IF(S46="Asignado",Listas!$C$30,Listas!$C$31)</f>
        <v>15</v>
      </c>
      <c r="U46" s="126" t="s">
        <v>70</v>
      </c>
      <c r="V46" s="109">
        <f>IF(U46="Adecuado",Listas!$C$32,Listas!$C$33)</f>
        <v>15</v>
      </c>
      <c r="W46" s="197" t="s">
        <v>72</v>
      </c>
      <c r="X46" s="109">
        <f>IF(W45="Oportuna",Listas!$C$34,Listas!$C$35)</f>
        <v>0</v>
      </c>
      <c r="Y46" s="126" t="s">
        <v>80</v>
      </c>
      <c r="Z46" s="109">
        <f>IF(Y46="Prevenir",Listas!$C$36,IF(Y46="Detectar",Listas!$C$37,Listas!$C$38))</f>
        <v>15</v>
      </c>
      <c r="AA46" s="157" t="s">
        <v>75</v>
      </c>
      <c r="AB46" s="109">
        <f>IF(AA46="Confiable",Listas!$C$39,Listas!$C$40)</f>
        <v>15</v>
      </c>
      <c r="AC46" s="126" t="s">
        <v>77</v>
      </c>
      <c r="AD46" s="94">
        <f>IF(AC46="Se investigan y resuelven oportunamente",Listas!$C$41,Listas!$C$42)</f>
        <v>15</v>
      </c>
      <c r="AE46" s="126" t="s">
        <v>79</v>
      </c>
      <c r="AF46" s="94">
        <f>IF(AE46="Completa",Listas!$C$43,IF(AE46="Incompleta",Listas!$C$44,Listas!$C$45))</f>
        <v>10</v>
      </c>
      <c r="AG46" s="112">
        <v>100</v>
      </c>
      <c r="AH46" s="126">
        <f>AVERAGE(AG46:AG88)</f>
        <v>100</v>
      </c>
      <c r="AI46" s="134">
        <v>1</v>
      </c>
      <c r="AJ46" s="128">
        <v>1</v>
      </c>
      <c r="AK46" s="136">
        <f t="shared" si="11"/>
        <v>1</v>
      </c>
      <c r="AL46" s="138" t="str">
        <f t="shared" si="7"/>
        <v>BAJO</v>
      </c>
      <c r="AM46" s="126" t="s">
        <v>111</v>
      </c>
      <c r="AN46" s="130"/>
      <c r="AO46" s="130"/>
      <c r="AP46" s="194"/>
      <c r="AQ46" s="194"/>
      <c r="AR46" s="194"/>
    </row>
    <row r="47" spans="1:44" ht="27" customHeight="1" x14ac:dyDescent="0.3">
      <c r="A47" s="129"/>
      <c r="B47" s="181"/>
      <c r="C47" s="86"/>
      <c r="D47" s="86"/>
      <c r="E47" s="143"/>
      <c r="F47" s="86"/>
      <c r="G47" s="85"/>
      <c r="H47" s="143"/>
      <c r="I47" s="146"/>
      <c r="J47" s="145"/>
      <c r="K47" s="135"/>
      <c r="L47" s="129"/>
      <c r="M47" s="141"/>
      <c r="N47" s="139"/>
      <c r="O47" s="127"/>
      <c r="P47" s="129"/>
      <c r="Q47" s="131"/>
      <c r="R47" s="131"/>
      <c r="S47" s="127"/>
      <c r="T47" s="109">
        <f>IF(S47="Asignado",Listas!$C$30,Listas!$C$31)</f>
        <v>0</v>
      </c>
      <c r="U47" s="127"/>
      <c r="V47" s="109">
        <f>IF(U47="Adecuado",Listas!$C$32,Listas!$C$33)</f>
        <v>0</v>
      </c>
      <c r="W47" s="197"/>
      <c r="X47" s="109">
        <f>IF(W46="Oportuna",Listas!$C$34,Listas!$C$35)</f>
        <v>15</v>
      </c>
      <c r="Y47" s="127"/>
      <c r="Z47" s="109">
        <f>IF(Y47="Prevenir",Listas!$C$36,IF(Y47="Detectar",Listas!$C$37,Listas!$C$38))</f>
        <v>0</v>
      </c>
      <c r="AA47" s="127"/>
      <c r="AB47" s="109">
        <f>IF(AA47="Confiable",Listas!$C$39,Listas!$C$40)</f>
        <v>0</v>
      </c>
      <c r="AC47" s="127"/>
      <c r="AD47" s="109">
        <f>IF(AC47="Se investigan y resuelven oportunamente",Listas!$C$41,Listas!$C$42)</f>
        <v>0</v>
      </c>
      <c r="AE47" s="127"/>
      <c r="AF47" s="109">
        <f>IF(AE47="Completa",Listas!$C$43,IF(AE47="Incompleta",Listas!$C$44,Listas!$C$45))</f>
        <v>0</v>
      </c>
      <c r="AG47" s="112">
        <v>100</v>
      </c>
      <c r="AH47" s="127"/>
      <c r="AI47" s="135"/>
      <c r="AJ47" s="129"/>
      <c r="AK47" s="137"/>
      <c r="AL47" s="139"/>
      <c r="AM47" s="127"/>
      <c r="AN47" s="131"/>
      <c r="AO47" s="131"/>
      <c r="AP47" s="195"/>
      <c r="AQ47" s="195"/>
      <c r="AR47" s="195"/>
    </row>
    <row r="48" spans="1:44" ht="27" customHeight="1" x14ac:dyDescent="0.3">
      <c r="A48" s="134">
        <v>19</v>
      </c>
      <c r="B48" s="181"/>
      <c r="C48" s="86"/>
      <c r="D48" s="86"/>
      <c r="E48" s="149" t="s">
        <v>142</v>
      </c>
      <c r="F48" s="86"/>
      <c r="G48" s="85"/>
      <c r="H48" s="149" t="s">
        <v>296</v>
      </c>
      <c r="I48" s="146"/>
      <c r="J48" s="144" t="s">
        <v>4</v>
      </c>
      <c r="K48" s="134">
        <v>3</v>
      </c>
      <c r="L48" s="128">
        <v>5</v>
      </c>
      <c r="M48" s="140">
        <f t="shared" si="14"/>
        <v>15</v>
      </c>
      <c r="N48" s="138" t="str">
        <f t="shared" si="6"/>
        <v>EXTREMO</v>
      </c>
      <c r="O48" s="126" t="s">
        <v>297</v>
      </c>
      <c r="P48" s="128" t="s">
        <v>0</v>
      </c>
      <c r="Q48" s="130" t="s">
        <v>188</v>
      </c>
      <c r="R48" s="130" t="s">
        <v>188</v>
      </c>
      <c r="S48" s="126" t="s">
        <v>146</v>
      </c>
      <c r="T48" s="109">
        <f>IF(S48="Asignado",Listas!$C$30,Listas!$C$31)</f>
        <v>15</v>
      </c>
      <c r="U48" s="126" t="s">
        <v>70</v>
      </c>
      <c r="V48" s="109">
        <f>IF(U48="Adecuado",Listas!$C$32,Listas!$C$33)</f>
        <v>15</v>
      </c>
      <c r="W48" s="126" t="s">
        <v>72</v>
      </c>
      <c r="X48" s="109">
        <f>IF(W48="Oportuna",Listas!$C$34,Listas!$C$35)</f>
        <v>15</v>
      </c>
      <c r="Y48" s="126" t="s">
        <v>80</v>
      </c>
      <c r="Z48" s="109">
        <f>IF(Y48="Prevenir",Listas!$C$36,IF(Y48="Detectar",Listas!$C$37,Listas!$C$38))</f>
        <v>15</v>
      </c>
      <c r="AA48" s="126" t="s">
        <v>75</v>
      </c>
      <c r="AB48" s="109">
        <f>IF(AA48="Confiable",Listas!$C$39,Listas!$C$40)</f>
        <v>15</v>
      </c>
      <c r="AC48" s="126" t="s">
        <v>77</v>
      </c>
      <c r="AD48" s="109">
        <f>IF(AC48="Se investigan y resuelven oportunamente",Listas!$C$41,Listas!$C$42)</f>
        <v>15</v>
      </c>
      <c r="AE48" s="126" t="s">
        <v>79</v>
      </c>
      <c r="AF48" s="109">
        <f>IF(AE48="Completa",Listas!$C$43,IF(AE48="Incompleta",Listas!$C$44,Listas!$C$45))</f>
        <v>10</v>
      </c>
      <c r="AG48" s="92">
        <v>100</v>
      </c>
      <c r="AH48" s="126">
        <f>AVERAGE(AG48:AG90)</f>
        <v>100</v>
      </c>
      <c r="AI48" s="134">
        <v>1</v>
      </c>
      <c r="AJ48" s="128">
        <v>3</v>
      </c>
      <c r="AK48" s="136">
        <f t="shared" si="11"/>
        <v>3</v>
      </c>
      <c r="AL48" s="138" t="str">
        <f t="shared" si="7"/>
        <v>MODERADO</v>
      </c>
      <c r="AM48" s="126" t="s">
        <v>111</v>
      </c>
      <c r="AN48" s="22"/>
      <c r="AO48" s="22"/>
      <c r="AP48" s="89"/>
      <c r="AQ48" s="89"/>
      <c r="AR48" s="89"/>
    </row>
    <row r="49" spans="1:44" ht="27" customHeight="1" x14ac:dyDescent="0.3">
      <c r="A49" s="135"/>
      <c r="B49" s="181"/>
      <c r="C49" s="86"/>
      <c r="D49" s="86"/>
      <c r="E49" s="150"/>
      <c r="F49" s="86"/>
      <c r="G49" s="85"/>
      <c r="H49" s="191"/>
      <c r="I49" s="146"/>
      <c r="J49" s="145"/>
      <c r="K49" s="135"/>
      <c r="L49" s="129"/>
      <c r="M49" s="141"/>
      <c r="N49" s="139"/>
      <c r="O49" s="127"/>
      <c r="P49" s="129"/>
      <c r="Q49" s="131"/>
      <c r="R49" s="131"/>
      <c r="S49" s="127"/>
      <c r="T49" s="109">
        <f>IF(S49="Asignado",Listas!$C$30,Listas!$C$31)</f>
        <v>0</v>
      </c>
      <c r="U49" s="127"/>
      <c r="V49" s="109">
        <f>IF(U49="Adecuado",Listas!$C$32,Listas!$C$33)</f>
        <v>0</v>
      </c>
      <c r="W49" s="127"/>
      <c r="X49" s="109">
        <f>IF(W49="Oportuna",Listas!$C$34,Listas!$C$35)</f>
        <v>0</v>
      </c>
      <c r="Y49" s="127"/>
      <c r="Z49" s="109">
        <f>IF(Y49="Prevenir",Listas!$C$36,IF(Y49="Detectar",Listas!$C$37,Listas!$C$38))</f>
        <v>0</v>
      </c>
      <c r="AA49" s="127"/>
      <c r="AB49" s="109">
        <f>IF(AA49="Confiable",Listas!$C$39,Listas!$C$40)</f>
        <v>0</v>
      </c>
      <c r="AC49" s="127"/>
      <c r="AD49" s="109">
        <f>IF(AC49="Se investigan y resuelven oportunamente",Listas!$C$41,Listas!$C$42)</f>
        <v>0</v>
      </c>
      <c r="AE49" s="127"/>
      <c r="AF49" s="109">
        <f>IF(AE49="Completa",Listas!$C$43,IF(AE49="Incompleta",Listas!$C$44,Listas!$C$45))</f>
        <v>0</v>
      </c>
      <c r="AG49" s="112">
        <v>100</v>
      </c>
      <c r="AH49" s="157"/>
      <c r="AI49" s="135"/>
      <c r="AJ49" s="129"/>
      <c r="AK49" s="137"/>
      <c r="AL49" s="139"/>
      <c r="AM49" s="127"/>
      <c r="AN49" s="22"/>
      <c r="AO49" s="22"/>
      <c r="AP49" s="89"/>
      <c r="AQ49" s="89"/>
      <c r="AR49" s="89"/>
    </row>
    <row r="50" spans="1:44" ht="27" customHeight="1" x14ac:dyDescent="0.3">
      <c r="A50" s="134">
        <v>20</v>
      </c>
      <c r="B50" s="181"/>
      <c r="C50" s="86"/>
      <c r="D50" s="86"/>
      <c r="E50" s="150"/>
      <c r="F50" s="86"/>
      <c r="G50" s="85"/>
      <c r="H50" s="149" t="s">
        <v>298</v>
      </c>
      <c r="I50" s="146"/>
      <c r="J50" s="144" t="s">
        <v>4</v>
      </c>
      <c r="K50" s="134">
        <v>3</v>
      </c>
      <c r="L50" s="128">
        <v>4</v>
      </c>
      <c r="M50" s="140">
        <f t="shared" si="14"/>
        <v>12</v>
      </c>
      <c r="N50" s="138" t="str">
        <f t="shared" si="6"/>
        <v>EXTREMO</v>
      </c>
      <c r="O50" s="126" t="s">
        <v>299</v>
      </c>
      <c r="P50" s="128" t="s">
        <v>0</v>
      </c>
      <c r="Q50" s="130" t="s">
        <v>188</v>
      </c>
      <c r="R50" s="130" t="s">
        <v>188</v>
      </c>
      <c r="S50" s="126" t="s">
        <v>146</v>
      </c>
      <c r="T50" s="109">
        <f>IF(S50="Asignado",Listas!$C$30,Listas!$C$31)</f>
        <v>15</v>
      </c>
      <c r="U50" s="126" t="s">
        <v>70</v>
      </c>
      <c r="V50" s="109">
        <f>IF(U50="Adecuado",Listas!$C$32,Listas!$C$33)</f>
        <v>15</v>
      </c>
      <c r="W50" s="126" t="s">
        <v>72</v>
      </c>
      <c r="X50" s="109">
        <f>IF(W50="Oportuna",Listas!$C$34,Listas!$C$35)</f>
        <v>15</v>
      </c>
      <c r="Y50" s="126" t="s">
        <v>80</v>
      </c>
      <c r="Z50" s="109">
        <f>IF(Y50="Prevenir",Listas!$C$36,IF(Y50="Detectar",Listas!$C$37,Listas!$C$38))</f>
        <v>15</v>
      </c>
      <c r="AA50" s="126" t="s">
        <v>75</v>
      </c>
      <c r="AB50" s="109">
        <f>IF(AA50="Confiable",Listas!$C$39,Listas!$C$40)</f>
        <v>15</v>
      </c>
      <c r="AC50" s="126" t="s">
        <v>77</v>
      </c>
      <c r="AD50" s="109">
        <f>IF(AC50="Se investigan y resuelven oportunamente",Listas!$C$41,Listas!$C$42)</f>
        <v>15</v>
      </c>
      <c r="AE50" s="126" t="s">
        <v>79</v>
      </c>
      <c r="AF50" s="109">
        <f>IF(AE50="Completa",Listas!$C$43,IF(AE50="Incompleta",Listas!$C$44,Listas!$C$45))</f>
        <v>10</v>
      </c>
      <c r="AG50" s="112">
        <v>100</v>
      </c>
      <c r="AH50" s="157"/>
      <c r="AI50" s="134">
        <v>3</v>
      </c>
      <c r="AJ50" s="128">
        <v>4</v>
      </c>
      <c r="AK50" s="136">
        <f t="shared" si="11"/>
        <v>12</v>
      </c>
      <c r="AL50" s="138" t="str">
        <f t="shared" si="7"/>
        <v>EXTREMO</v>
      </c>
      <c r="AM50" s="126" t="s">
        <v>111</v>
      </c>
      <c r="AN50" s="22"/>
      <c r="AO50" s="22"/>
      <c r="AP50" s="89"/>
      <c r="AQ50" s="89"/>
      <c r="AR50" s="89"/>
    </row>
    <row r="51" spans="1:44" ht="27" customHeight="1" x14ac:dyDescent="0.3">
      <c r="A51" s="135"/>
      <c r="B51" s="181"/>
      <c r="C51" s="86"/>
      <c r="D51" s="86"/>
      <c r="E51" s="150"/>
      <c r="F51" s="86"/>
      <c r="G51" s="85"/>
      <c r="H51" s="191"/>
      <c r="I51" s="146"/>
      <c r="J51" s="145"/>
      <c r="K51" s="135"/>
      <c r="L51" s="129"/>
      <c r="M51" s="141"/>
      <c r="N51" s="139"/>
      <c r="O51" s="127"/>
      <c r="P51" s="129"/>
      <c r="Q51" s="131"/>
      <c r="R51" s="131"/>
      <c r="S51" s="127"/>
      <c r="T51" s="109">
        <f>IF(S51="Asignado",Listas!$C$30,Listas!$C$31)</f>
        <v>0</v>
      </c>
      <c r="U51" s="127"/>
      <c r="V51" s="109">
        <f>IF(U51="Adecuado",Listas!$C$32,Listas!$C$33)</f>
        <v>0</v>
      </c>
      <c r="W51" s="127"/>
      <c r="X51" s="109">
        <f>IF(W51="Oportuna",Listas!$C$34,Listas!$C$35)</f>
        <v>0</v>
      </c>
      <c r="Y51" s="127"/>
      <c r="Z51" s="109">
        <f>IF(Y51="Prevenir",Listas!$C$36,IF(Y51="Detectar",Listas!$C$37,Listas!$C$38))</f>
        <v>0</v>
      </c>
      <c r="AA51" s="127"/>
      <c r="AB51" s="109">
        <f>IF(AA51="Confiable",Listas!$C$39,Listas!$C$40)</f>
        <v>0</v>
      </c>
      <c r="AC51" s="127"/>
      <c r="AD51" s="109">
        <f>IF(AC51="Se investigan y resuelven oportunamente",Listas!$C$41,Listas!$C$42)</f>
        <v>0</v>
      </c>
      <c r="AE51" s="127"/>
      <c r="AF51" s="109">
        <f>IF(AE51="Completa",Listas!$C$43,IF(AE51="Incompleta",Listas!$C$44,Listas!$C$45))</f>
        <v>0</v>
      </c>
      <c r="AG51" s="112">
        <v>100</v>
      </c>
      <c r="AH51" s="157"/>
      <c r="AI51" s="135"/>
      <c r="AJ51" s="129"/>
      <c r="AK51" s="137"/>
      <c r="AL51" s="139"/>
      <c r="AM51" s="127"/>
      <c r="AN51" s="22"/>
      <c r="AO51" s="22"/>
      <c r="AP51" s="89"/>
      <c r="AQ51" s="89"/>
      <c r="AR51" s="89"/>
    </row>
    <row r="52" spans="1:44" ht="27" customHeight="1" x14ac:dyDescent="0.3">
      <c r="A52" s="134">
        <v>21</v>
      </c>
      <c r="B52" s="181"/>
      <c r="C52" s="88"/>
      <c r="D52" s="88"/>
      <c r="E52" s="150"/>
      <c r="F52" s="88"/>
      <c r="G52" s="85"/>
      <c r="H52" s="149" t="s">
        <v>300</v>
      </c>
      <c r="I52" s="146"/>
      <c r="J52" s="144" t="s">
        <v>4</v>
      </c>
      <c r="K52" s="134">
        <v>3</v>
      </c>
      <c r="L52" s="128">
        <v>3</v>
      </c>
      <c r="M52" s="140">
        <f t="shared" si="14"/>
        <v>9</v>
      </c>
      <c r="N52" s="138" t="str">
        <f t="shared" si="6"/>
        <v>ALTO</v>
      </c>
      <c r="O52" s="126" t="s">
        <v>301</v>
      </c>
      <c r="P52" s="128" t="s">
        <v>0</v>
      </c>
      <c r="Q52" s="130" t="s">
        <v>188</v>
      </c>
      <c r="R52" s="130" t="s">
        <v>188</v>
      </c>
      <c r="S52" s="126" t="s">
        <v>146</v>
      </c>
      <c r="T52" s="109">
        <f>IF(S52="Asignado",Listas!$C$30,Listas!$C$31)</f>
        <v>15</v>
      </c>
      <c r="U52" s="126" t="s">
        <v>70</v>
      </c>
      <c r="V52" s="109">
        <f>IF(U52="Adecuado",Listas!$C$32,Listas!$C$33)</f>
        <v>15</v>
      </c>
      <c r="W52" s="126" t="s">
        <v>72</v>
      </c>
      <c r="X52" s="109">
        <f>IF(W52="Oportuna",Listas!$C$34,Listas!$C$35)</f>
        <v>15</v>
      </c>
      <c r="Y52" s="126" t="s">
        <v>80</v>
      </c>
      <c r="Z52" s="109">
        <f>IF(Y52="Prevenir",Listas!$C$36,IF(Y52="Detectar",Listas!$C$37,Listas!$C$38))</f>
        <v>15</v>
      </c>
      <c r="AA52" s="126" t="s">
        <v>75</v>
      </c>
      <c r="AB52" s="109">
        <f>IF(AA52="Confiable",Listas!$C$39,Listas!$C$40)</f>
        <v>15</v>
      </c>
      <c r="AC52" s="126" t="s">
        <v>77</v>
      </c>
      <c r="AD52" s="109">
        <f>IF(AC52="Se investigan y resuelven oportunamente",Listas!$C$41,Listas!$C$42)</f>
        <v>15</v>
      </c>
      <c r="AE52" s="126" t="s">
        <v>79</v>
      </c>
      <c r="AF52" s="109">
        <f>IF(AE52="Completa",Listas!$C$43,IF(AE52="Incompleta",Listas!$C$44,Listas!$C$45))</f>
        <v>10</v>
      </c>
      <c r="AG52" s="112">
        <v>100</v>
      </c>
      <c r="AH52" s="157"/>
      <c r="AI52" s="134">
        <v>2</v>
      </c>
      <c r="AJ52" s="128">
        <v>2</v>
      </c>
      <c r="AK52" s="136">
        <f t="shared" si="11"/>
        <v>4</v>
      </c>
      <c r="AL52" s="138" t="str">
        <f t="shared" si="7"/>
        <v>BAJO</v>
      </c>
      <c r="AM52" s="126" t="s">
        <v>111</v>
      </c>
      <c r="AN52" s="130" t="s">
        <v>302</v>
      </c>
      <c r="AO52" s="130" t="s">
        <v>303</v>
      </c>
      <c r="AP52" s="128" t="s">
        <v>283</v>
      </c>
      <c r="AQ52" s="128" t="s">
        <v>304</v>
      </c>
      <c r="AR52" s="130" t="s">
        <v>303</v>
      </c>
    </row>
    <row r="53" spans="1:44" ht="27" customHeight="1" x14ac:dyDescent="0.3">
      <c r="A53" s="135"/>
      <c r="B53" s="181"/>
      <c r="C53" s="88"/>
      <c r="D53" s="88"/>
      <c r="E53" s="191"/>
      <c r="F53" s="88"/>
      <c r="G53" s="85"/>
      <c r="H53" s="191"/>
      <c r="I53" s="146"/>
      <c r="J53" s="145"/>
      <c r="K53" s="135"/>
      <c r="L53" s="129"/>
      <c r="M53" s="141"/>
      <c r="N53" s="139"/>
      <c r="O53" s="127"/>
      <c r="P53" s="129"/>
      <c r="Q53" s="131"/>
      <c r="R53" s="131"/>
      <c r="S53" s="127"/>
      <c r="T53" s="109">
        <f>IF(S53="Asignado",Listas!$C$30,Listas!$C$31)</f>
        <v>0</v>
      </c>
      <c r="U53" s="127"/>
      <c r="V53" s="109">
        <f>IF(U53="Adecuado",Listas!$C$32,Listas!$C$33)</f>
        <v>0</v>
      </c>
      <c r="W53" s="127"/>
      <c r="X53" s="109">
        <f>IF(W53="Oportuna",Listas!$C$34,Listas!$C$35)</f>
        <v>0</v>
      </c>
      <c r="Y53" s="127"/>
      <c r="Z53" s="109">
        <f>IF(Y53="Prevenir",Listas!$C$36,IF(Y53="Detectar",Listas!$C$37,Listas!$C$38))</f>
        <v>0</v>
      </c>
      <c r="AA53" s="127"/>
      <c r="AB53" s="109">
        <f>IF(AA53="Confiable",Listas!$C$39,Listas!$C$40)</f>
        <v>0</v>
      </c>
      <c r="AC53" s="127"/>
      <c r="AD53" s="109">
        <f>IF(AC53="Se investigan y resuelven oportunamente",Listas!$C$41,Listas!$C$42)</f>
        <v>0</v>
      </c>
      <c r="AE53" s="127"/>
      <c r="AF53" s="109">
        <f>IF(AE53="Completa",Listas!$C$43,IF(AE53="Incompleta",Listas!$C$44,Listas!$C$45))</f>
        <v>0</v>
      </c>
      <c r="AG53" s="112">
        <v>100</v>
      </c>
      <c r="AH53" s="127"/>
      <c r="AI53" s="135"/>
      <c r="AJ53" s="129"/>
      <c r="AK53" s="137"/>
      <c r="AL53" s="139"/>
      <c r="AM53" s="127"/>
      <c r="AN53" s="131"/>
      <c r="AO53" s="131"/>
      <c r="AP53" s="129"/>
      <c r="AQ53" s="129"/>
      <c r="AR53" s="131"/>
    </row>
    <row r="54" spans="1:44" ht="27" customHeight="1" x14ac:dyDescent="0.3">
      <c r="A54" s="128">
        <v>22</v>
      </c>
      <c r="B54" s="181"/>
      <c r="C54" s="88"/>
      <c r="D54" s="88"/>
      <c r="E54" s="142" t="s">
        <v>143</v>
      </c>
      <c r="F54" s="88"/>
      <c r="G54" s="85"/>
      <c r="H54" s="142" t="s">
        <v>305</v>
      </c>
      <c r="I54" s="146"/>
      <c r="J54" s="144" t="s">
        <v>4</v>
      </c>
      <c r="K54" s="134">
        <v>3</v>
      </c>
      <c r="L54" s="128">
        <v>3</v>
      </c>
      <c r="M54" s="140">
        <f t="shared" si="14"/>
        <v>9</v>
      </c>
      <c r="N54" s="138" t="str">
        <f t="shared" si="6"/>
        <v>ALTO</v>
      </c>
      <c r="O54" s="126" t="s">
        <v>306</v>
      </c>
      <c r="P54" s="128" t="s">
        <v>0</v>
      </c>
      <c r="Q54" s="130" t="s">
        <v>188</v>
      </c>
      <c r="R54" s="130" t="s">
        <v>188</v>
      </c>
      <c r="S54" s="126" t="s">
        <v>146</v>
      </c>
      <c r="T54" s="109">
        <f>IF(S54="Asignado",Listas!$C$30,Listas!$C$31)</f>
        <v>15</v>
      </c>
      <c r="U54" s="126" t="s">
        <v>70</v>
      </c>
      <c r="V54" s="109">
        <f>IF(U54="Adecuado",Listas!$C$32,Listas!$C$33)</f>
        <v>15</v>
      </c>
      <c r="W54" s="126" t="s">
        <v>72</v>
      </c>
      <c r="X54" s="109">
        <f>IF(W54="Oportuna",Listas!$C$34,Listas!$C$35)</f>
        <v>15</v>
      </c>
      <c r="Y54" s="126" t="s">
        <v>80</v>
      </c>
      <c r="Z54" s="109">
        <f>IF(Y54="Prevenir",Listas!$C$36,IF(Y54="Detectar",Listas!$C$37,Listas!$C$38))</f>
        <v>15</v>
      </c>
      <c r="AA54" s="126" t="s">
        <v>75</v>
      </c>
      <c r="AB54" s="109">
        <f>IF(AA54="Confiable",Listas!$C$39,Listas!$C$40)</f>
        <v>15</v>
      </c>
      <c r="AC54" s="126" t="s">
        <v>77</v>
      </c>
      <c r="AD54" s="109">
        <f>IF(AC54="Se investigan y resuelven oportunamente",Listas!$C$41,Listas!$C$42)</f>
        <v>15</v>
      </c>
      <c r="AE54" s="37" t="s">
        <v>79</v>
      </c>
      <c r="AF54" s="109">
        <f>IF(AE54="Completa",Listas!$C$43,IF(AE54="Incompleta",Listas!$C$44,Listas!$C$45))</f>
        <v>10</v>
      </c>
      <c r="AG54" s="92">
        <v>100</v>
      </c>
      <c r="AH54" s="126">
        <f>AVERAGE(AG54:AG96)</f>
        <v>100</v>
      </c>
      <c r="AI54" s="134">
        <v>1</v>
      </c>
      <c r="AJ54" s="128">
        <v>1</v>
      </c>
      <c r="AK54" s="95">
        <f t="shared" si="11"/>
        <v>1</v>
      </c>
      <c r="AL54" s="138" t="str">
        <f t="shared" si="7"/>
        <v>BAJO</v>
      </c>
      <c r="AM54" s="37"/>
      <c r="AN54" s="22"/>
      <c r="AO54" s="22"/>
      <c r="AP54" s="89"/>
      <c r="AQ54" s="89"/>
      <c r="AR54" s="89"/>
    </row>
    <row r="55" spans="1:44" ht="27" customHeight="1" x14ac:dyDescent="0.3">
      <c r="A55" s="129"/>
      <c r="B55" s="181"/>
      <c r="C55" s="88"/>
      <c r="D55" s="88"/>
      <c r="E55" s="160"/>
      <c r="F55" s="88"/>
      <c r="G55" s="85"/>
      <c r="H55" s="143"/>
      <c r="I55" s="146"/>
      <c r="J55" s="145"/>
      <c r="K55" s="135"/>
      <c r="L55" s="129"/>
      <c r="M55" s="141"/>
      <c r="N55" s="139"/>
      <c r="O55" s="127"/>
      <c r="P55" s="129"/>
      <c r="Q55" s="131"/>
      <c r="R55" s="131"/>
      <c r="S55" s="127"/>
      <c r="T55" s="109">
        <f>IF(S55="Asignado",Listas!$C$30,Listas!$C$31)</f>
        <v>0</v>
      </c>
      <c r="U55" s="127"/>
      <c r="V55" s="109">
        <f>IF(U55="Adecuado",Listas!$C$32,Listas!$C$33)</f>
        <v>0</v>
      </c>
      <c r="W55" s="127"/>
      <c r="X55" s="109">
        <f>IF(W55="Oportuna",Listas!$C$34,Listas!$C$35)</f>
        <v>0</v>
      </c>
      <c r="Y55" s="127"/>
      <c r="Z55" s="109">
        <f>IF(Y55="Prevenir",Listas!$C$36,IF(Y55="Detectar",Listas!$C$37,Listas!$C$38))</f>
        <v>0</v>
      </c>
      <c r="AA55" s="127"/>
      <c r="AB55" s="109">
        <f>IF(AA55="Confiable",Listas!$C$39,Listas!$C$40)</f>
        <v>0</v>
      </c>
      <c r="AC55" s="127"/>
      <c r="AD55" s="109">
        <f>IF(AC55="Se investigan y resuelven oportunamente",Listas!$C$41,Listas!$C$42)</f>
        <v>0</v>
      </c>
      <c r="AE55" s="37" t="s">
        <v>79</v>
      </c>
      <c r="AF55" s="109">
        <f>IF(AE55="Completa",Listas!$C$43,IF(AE55="Incompleta",Listas!$C$44,Listas!$C$45))</f>
        <v>10</v>
      </c>
      <c r="AG55" s="92">
        <v>100</v>
      </c>
      <c r="AH55" s="157"/>
      <c r="AI55" s="135"/>
      <c r="AJ55" s="129"/>
      <c r="AK55" s="95">
        <f t="shared" si="11"/>
        <v>0</v>
      </c>
      <c r="AL55" s="139"/>
      <c r="AM55" s="37"/>
      <c r="AN55" s="22"/>
      <c r="AO55" s="22"/>
      <c r="AP55" s="89"/>
      <c r="AQ55" s="89"/>
      <c r="AR55" s="89"/>
    </row>
    <row r="56" spans="1:44" ht="27" customHeight="1" x14ac:dyDescent="0.3">
      <c r="A56" s="128">
        <v>23</v>
      </c>
      <c r="B56" s="181"/>
      <c r="C56" s="88"/>
      <c r="D56" s="88"/>
      <c r="E56" s="160"/>
      <c r="F56" s="88"/>
      <c r="G56" s="85"/>
      <c r="H56" s="142" t="s">
        <v>307</v>
      </c>
      <c r="I56" s="146"/>
      <c r="J56" s="144" t="s">
        <v>96</v>
      </c>
      <c r="K56" s="134">
        <v>3</v>
      </c>
      <c r="L56" s="128">
        <v>2</v>
      </c>
      <c r="M56" s="140">
        <f t="shared" si="14"/>
        <v>6</v>
      </c>
      <c r="N56" s="138" t="str">
        <f t="shared" si="6"/>
        <v>MODERADO</v>
      </c>
      <c r="O56" s="126" t="s">
        <v>308</v>
      </c>
      <c r="P56" s="128" t="s">
        <v>0</v>
      </c>
      <c r="Q56" s="130" t="s">
        <v>188</v>
      </c>
      <c r="R56" s="130" t="s">
        <v>188</v>
      </c>
      <c r="S56" s="126" t="s">
        <v>146</v>
      </c>
      <c r="T56" s="109">
        <f>IF(S56="Asignado",Listas!$C$30,Listas!$C$31)</f>
        <v>15</v>
      </c>
      <c r="U56" s="126" t="s">
        <v>70</v>
      </c>
      <c r="V56" s="109">
        <f>IF(U56="Adecuado",Listas!$C$32,Listas!$C$33)</f>
        <v>15</v>
      </c>
      <c r="W56" s="126" t="s">
        <v>72</v>
      </c>
      <c r="X56" s="109">
        <f>IF(W56="Oportuna",Listas!$C$34,Listas!$C$35)</f>
        <v>15</v>
      </c>
      <c r="Y56" s="126" t="s">
        <v>80</v>
      </c>
      <c r="Z56" s="109">
        <f>IF(Y56="Prevenir",Listas!$C$36,IF(Y56="Detectar",Listas!$C$37,Listas!$C$38))</f>
        <v>15</v>
      </c>
      <c r="AA56" s="126" t="s">
        <v>75</v>
      </c>
      <c r="AB56" s="109">
        <f>IF(AA56="Confiable",Listas!$C$39,Listas!$C$40)</f>
        <v>15</v>
      </c>
      <c r="AC56" s="126" t="s">
        <v>77</v>
      </c>
      <c r="AD56" s="109">
        <f>IF(AC56="Se investigan y resuelven oportunamente",Listas!$C$41,Listas!$C$42)</f>
        <v>15</v>
      </c>
      <c r="AE56" s="37" t="s">
        <v>79</v>
      </c>
      <c r="AF56" s="109">
        <f>IF(AE56="Completa",Listas!$C$43,IF(AE56="Incompleta",Listas!$C$44,Listas!$C$45))</f>
        <v>10</v>
      </c>
      <c r="AG56" s="92">
        <v>100</v>
      </c>
      <c r="AH56" s="157"/>
      <c r="AI56" s="134">
        <v>1</v>
      </c>
      <c r="AJ56" s="128">
        <v>1</v>
      </c>
      <c r="AK56" s="136">
        <f t="shared" si="11"/>
        <v>1</v>
      </c>
      <c r="AL56" s="138" t="str">
        <f t="shared" si="7"/>
        <v>BAJO</v>
      </c>
      <c r="AM56" s="37"/>
      <c r="AN56" s="22"/>
      <c r="AO56" s="22"/>
      <c r="AP56" s="89"/>
      <c r="AQ56" s="89"/>
      <c r="AR56" s="89"/>
    </row>
    <row r="57" spans="1:44" ht="27" customHeight="1" x14ac:dyDescent="0.3">
      <c r="A57" s="129"/>
      <c r="B57" s="181"/>
      <c r="C57" s="88"/>
      <c r="D57" s="88"/>
      <c r="E57" s="143"/>
      <c r="F57" s="88"/>
      <c r="G57" s="85"/>
      <c r="H57" s="143"/>
      <c r="I57" s="146"/>
      <c r="J57" s="145"/>
      <c r="K57" s="135"/>
      <c r="L57" s="129"/>
      <c r="M57" s="141"/>
      <c r="N57" s="139"/>
      <c r="O57" s="127"/>
      <c r="P57" s="129"/>
      <c r="Q57" s="131"/>
      <c r="R57" s="131"/>
      <c r="S57" s="127"/>
      <c r="T57" s="109">
        <f>IF(S57="Asignado",Listas!$C$30,Listas!$C$31)</f>
        <v>0</v>
      </c>
      <c r="U57" s="127"/>
      <c r="V57" s="109">
        <f>IF(U57="Adecuado",Listas!$C$32,Listas!$C$33)</f>
        <v>0</v>
      </c>
      <c r="W57" s="127"/>
      <c r="X57" s="109">
        <f>IF(W57="Oportuna",Listas!$C$34,Listas!$C$35)</f>
        <v>0</v>
      </c>
      <c r="Y57" s="127"/>
      <c r="Z57" s="109">
        <f>IF(Y57="Prevenir",Listas!$C$36,IF(Y57="Detectar",Listas!$C$37,Listas!$C$38))</f>
        <v>0</v>
      </c>
      <c r="AA57" s="127"/>
      <c r="AB57" s="109">
        <f>IF(AA57="Confiable",Listas!$C$39,Listas!$C$40)</f>
        <v>0</v>
      </c>
      <c r="AC57" s="127"/>
      <c r="AD57" s="109">
        <f>IF(AC57="Se investigan y resuelven oportunamente",Listas!$C$41,Listas!$C$42)</f>
        <v>0</v>
      </c>
      <c r="AE57" s="37" t="s">
        <v>79</v>
      </c>
      <c r="AF57" s="109">
        <f>IF(AE57="Completa",Listas!$C$43,IF(AE57="Incompleta",Listas!$C$44,Listas!$C$45))</f>
        <v>10</v>
      </c>
      <c r="AG57" s="92">
        <v>100</v>
      </c>
      <c r="AH57" s="127"/>
      <c r="AI57" s="135"/>
      <c r="AJ57" s="129"/>
      <c r="AK57" s="137"/>
      <c r="AL57" s="139"/>
      <c r="AM57" s="37"/>
      <c r="AN57" s="22"/>
      <c r="AO57" s="22"/>
      <c r="AP57" s="89"/>
      <c r="AQ57" s="89"/>
      <c r="AR57" s="89"/>
    </row>
    <row r="58" spans="1:44" ht="27" customHeight="1" x14ac:dyDescent="0.3">
      <c r="A58" s="128">
        <v>24</v>
      </c>
      <c r="B58" s="181"/>
      <c r="C58" s="88"/>
      <c r="D58" s="88"/>
      <c r="E58" s="142" t="s">
        <v>144</v>
      </c>
      <c r="F58" s="88"/>
      <c r="G58" s="85"/>
      <c r="H58" s="142" t="s">
        <v>309</v>
      </c>
      <c r="I58" s="146"/>
      <c r="J58" s="144" t="s">
        <v>17</v>
      </c>
      <c r="K58" s="134">
        <v>2</v>
      </c>
      <c r="L58" s="128">
        <v>4</v>
      </c>
      <c r="M58" s="140">
        <f t="shared" si="14"/>
        <v>8</v>
      </c>
      <c r="N58" s="138" t="str">
        <f t="shared" si="6"/>
        <v>ALTO</v>
      </c>
      <c r="O58" s="126" t="s">
        <v>311</v>
      </c>
      <c r="P58" s="112" t="s">
        <v>100</v>
      </c>
      <c r="Q58" s="93" t="s">
        <v>188</v>
      </c>
      <c r="R58" s="93" t="s">
        <v>188</v>
      </c>
      <c r="S58" s="37" t="s">
        <v>146</v>
      </c>
      <c r="T58" s="109">
        <f>IF(S58="Asignado",Listas!$C$30,Listas!$C$31)</f>
        <v>15</v>
      </c>
      <c r="U58" s="37" t="s">
        <v>70</v>
      </c>
      <c r="V58" s="109">
        <f>IF(U58="Adecuado",Listas!$C$32,Listas!$C$33)</f>
        <v>15</v>
      </c>
      <c r="W58" s="37" t="s">
        <v>72</v>
      </c>
      <c r="X58" s="109">
        <f>IF(W58="Oportuna",Listas!$C$34,Listas!$C$35)</f>
        <v>15</v>
      </c>
      <c r="Y58" s="37" t="s">
        <v>80</v>
      </c>
      <c r="Z58" s="109">
        <f>IF(Y58="Prevenir",Listas!$C$36,IF(Y58="Detectar",Listas!$C$37,Listas!$C$38))</f>
        <v>15</v>
      </c>
      <c r="AA58" s="37" t="s">
        <v>75</v>
      </c>
      <c r="AB58" s="109">
        <f>IF(AA58="Confiable",Listas!$C$39,Listas!$C$40)</f>
        <v>15</v>
      </c>
      <c r="AC58" s="37" t="s">
        <v>77</v>
      </c>
      <c r="AD58" s="109">
        <f>IF(AC58="Se investigan y resuelven oportunamente",Listas!$C$41,Listas!$C$42)</f>
        <v>15</v>
      </c>
      <c r="AE58" s="37" t="s">
        <v>79</v>
      </c>
      <c r="AF58" s="109">
        <f>IF(AE58="Completa",Listas!$C$43,IF(AE58="Incompleta",Listas!$C$44,Listas!$C$45))</f>
        <v>10</v>
      </c>
      <c r="AG58" s="92">
        <v>100</v>
      </c>
      <c r="AH58" s="126">
        <f>AVERAGE(AG58:AG100)</f>
        <v>100</v>
      </c>
      <c r="AI58" s="134">
        <v>1</v>
      </c>
      <c r="AJ58" s="128">
        <v>2</v>
      </c>
      <c r="AK58" s="136">
        <f t="shared" si="11"/>
        <v>2</v>
      </c>
      <c r="AL58" s="138" t="str">
        <f t="shared" si="7"/>
        <v>BAJO</v>
      </c>
      <c r="AM58" s="126" t="s">
        <v>113</v>
      </c>
      <c r="AN58" s="130" t="s">
        <v>313</v>
      </c>
      <c r="AO58" s="22"/>
      <c r="AP58" s="89"/>
      <c r="AQ58" s="89"/>
      <c r="AR58" s="89"/>
    </row>
    <row r="59" spans="1:44" ht="27" customHeight="1" x14ac:dyDescent="0.3">
      <c r="A59" s="129"/>
      <c r="B59" s="181"/>
      <c r="C59" s="88"/>
      <c r="D59" s="88"/>
      <c r="E59" s="160"/>
      <c r="F59" s="88"/>
      <c r="G59" s="85"/>
      <c r="H59" s="143"/>
      <c r="I59" s="146"/>
      <c r="J59" s="145"/>
      <c r="K59" s="135"/>
      <c r="L59" s="129"/>
      <c r="M59" s="141"/>
      <c r="N59" s="139"/>
      <c r="O59" s="127"/>
      <c r="P59" s="112" t="s">
        <v>0</v>
      </c>
      <c r="Q59" s="113" t="s">
        <v>188</v>
      </c>
      <c r="R59" s="113" t="s">
        <v>188</v>
      </c>
      <c r="S59" s="37" t="s">
        <v>146</v>
      </c>
      <c r="T59" s="109">
        <f>IF(S59="Asignado",Listas!$C$30,Listas!$C$31)</f>
        <v>15</v>
      </c>
      <c r="U59" s="37" t="s">
        <v>70</v>
      </c>
      <c r="V59" s="109">
        <f>IF(U59="Adecuado",Listas!$C$32,Listas!$C$33)</f>
        <v>15</v>
      </c>
      <c r="W59" s="37" t="s">
        <v>72</v>
      </c>
      <c r="X59" s="109">
        <f>IF(W59="Oportuna",Listas!$C$34,Listas!$C$35)</f>
        <v>15</v>
      </c>
      <c r="Y59" s="37" t="s">
        <v>80</v>
      </c>
      <c r="Z59" s="109">
        <f>IF(Y59="Prevenir",Listas!$C$36,IF(Y59="Detectar",Listas!$C$37,Listas!$C$38))</f>
        <v>15</v>
      </c>
      <c r="AA59" s="37" t="s">
        <v>75</v>
      </c>
      <c r="AB59" s="109">
        <f>IF(AA59="Confiable",Listas!$C$39,Listas!$C$40)</f>
        <v>15</v>
      </c>
      <c r="AC59" s="37" t="s">
        <v>77</v>
      </c>
      <c r="AD59" s="109">
        <f>IF(AC59="Se investigan y resuelven oportunamente",Listas!$C$41,Listas!$C$42)</f>
        <v>15</v>
      </c>
      <c r="AE59" s="37" t="s">
        <v>79</v>
      </c>
      <c r="AF59" s="109">
        <f>IF(AE59="Completa",Listas!$C$43,IF(AE59="Incompleta",Listas!$C$44,Listas!$C$45))</f>
        <v>10</v>
      </c>
      <c r="AG59" s="92">
        <v>100</v>
      </c>
      <c r="AH59" s="157"/>
      <c r="AI59" s="135"/>
      <c r="AJ59" s="129"/>
      <c r="AK59" s="137"/>
      <c r="AL59" s="139"/>
      <c r="AM59" s="127"/>
      <c r="AN59" s="131"/>
      <c r="AO59" s="22"/>
      <c r="AP59" s="89"/>
      <c r="AQ59" s="89"/>
      <c r="AR59" s="89"/>
    </row>
    <row r="60" spans="1:44" ht="27" customHeight="1" x14ac:dyDescent="0.3">
      <c r="A60" s="128">
        <v>25</v>
      </c>
      <c r="B60" s="181"/>
      <c r="C60" s="88"/>
      <c r="D60" s="88"/>
      <c r="E60" s="160"/>
      <c r="F60" s="88"/>
      <c r="G60" s="85"/>
      <c r="H60" s="142" t="s">
        <v>310</v>
      </c>
      <c r="I60" s="146"/>
      <c r="J60" s="144" t="s">
        <v>17</v>
      </c>
      <c r="K60" s="134">
        <v>3</v>
      </c>
      <c r="L60" s="128">
        <v>3</v>
      </c>
      <c r="M60" s="140">
        <f t="shared" si="14"/>
        <v>9</v>
      </c>
      <c r="N60" s="138" t="str">
        <f t="shared" si="6"/>
        <v>ALTO</v>
      </c>
      <c r="O60" s="126" t="s">
        <v>312</v>
      </c>
      <c r="P60" s="92" t="s">
        <v>0</v>
      </c>
      <c r="Q60" s="113" t="s">
        <v>188</v>
      </c>
      <c r="R60" s="113" t="s">
        <v>188</v>
      </c>
      <c r="S60" s="37" t="s">
        <v>146</v>
      </c>
      <c r="T60" s="109">
        <f>IF(S60="Asignado",Listas!$C$30,Listas!$C$31)</f>
        <v>15</v>
      </c>
      <c r="U60" s="37" t="s">
        <v>70</v>
      </c>
      <c r="V60" s="109">
        <f>IF(U60="Adecuado",Listas!$C$32,Listas!$C$33)</f>
        <v>15</v>
      </c>
      <c r="W60" s="37" t="s">
        <v>72</v>
      </c>
      <c r="X60" s="109">
        <f>IF(W60="Oportuna",Listas!$C$34,Listas!$C$35)</f>
        <v>15</v>
      </c>
      <c r="Y60" s="37" t="s">
        <v>80</v>
      </c>
      <c r="Z60" s="109">
        <f>IF(Y60="Prevenir",Listas!$C$36,IF(Y60="Detectar",Listas!$C$37,Listas!$C$38))</f>
        <v>15</v>
      </c>
      <c r="AA60" s="37" t="s">
        <v>75</v>
      </c>
      <c r="AB60" s="109">
        <f>IF(AA60="Confiable",Listas!$C$39,Listas!$C$40)</f>
        <v>15</v>
      </c>
      <c r="AC60" s="37" t="s">
        <v>77</v>
      </c>
      <c r="AD60" s="109">
        <v>0</v>
      </c>
      <c r="AE60" s="37" t="s">
        <v>79</v>
      </c>
      <c r="AF60" s="109">
        <f>IF(AE60="Completa",Listas!$C$43,IF(AE60="Incompleta",Listas!$C$44,Listas!$C$45))</f>
        <v>10</v>
      </c>
      <c r="AG60" s="92">
        <v>100</v>
      </c>
      <c r="AH60" s="157"/>
      <c r="AI60" s="134">
        <v>2</v>
      </c>
      <c r="AJ60" s="128">
        <v>2</v>
      </c>
      <c r="AK60" s="136">
        <f t="shared" si="11"/>
        <v>4</v>
      </c>
      <c r="AL60" s="138" t="str">
        <f t="shared" si="7"/>
        <v>BAJO</v>
      </c>
      <c r="AM60" s="126" t="s">
        <v>113</v>
      </c>
      <c r="AN60" s="130" t="s">
        <v>313</v>
      </c>
      <c r="AO60" s="22"/>
      <c r="AP60" s="89"/>
      <c r="AQ60" s="89"/>
      <c r="AR60" s="89"/>
    </row>
    <row r="61" spans="1:44" ht="27" customHeight="1" x14ac:dyDescent="0.3">
      <c r="A61" s="129"/>
      <c r="B61" s="181"/>
      <c r="C61" s="88"/>
      <c r="D61" s="88"/>
      <c r="E61" s="143"/>
      <c r="F61" s="88"/>
      <c r="G61" s="85"/>
      <c r="H61" s="143"/>
      <c r="I61" s="146"/>
      <c r="J61" s="145"/>
      <c r="K61" s="135"/>
      <c r="L61" s="129"/>
      <c r="M61" s="141"/>
      <c r="N61" s="139"/>
      <c r="O61" s="127"/>
      <c r="P61" s="112" t="s">
        <v>100</v>
      </c>
      <c r="Q61" s="113" t="s">
        <v>188</v>
      </c>
      <c r="R61" s="113" t="s">
        <v>188</v>
      </c>
      <c r="S61" s="37" t="s">
        <v>146</v>
      </c>
      <c r="T61" s="109">
        <f>IF(S61="Asignado",Listas!$C$30,Listas!$C$31)</f>
        <v>15</v>
      </c>
      <c r="U61" s="37" t="s">
        <v>70</v>
      </c>
      <c r="V61" s="109">
        <f>IF(U61="Adecuado",Listas!$C$32,Listas!$C$33)</f>
        <v>15</v>
      </c>
      <c r="W61" s="37" t="s">
        <v>72</v>
      </c>
      <c r="X61" s="109">
        <f>IF(W61="Oportuna",Listas!$C$34,Listas!$C$35)</f>
        <v>15</v>
      </c>
      <c r="Y61" s="37" t="s">
        <v>80</v>
      </c>
      <c r="Z61" s="109">
        <f>IF(Y61="Prevenir",Listas!$C$36,IF(Y61="Detectar",Listas!$C$37,Listas!$C$38))</f>
        <v>15</v>
      </c>
      <c r="AA61" s="37" t="s">
        <v>75</v>
      </c>
      <c r="AB61" s="109">
        <f>IF(AA61="Confiable",Listas!$C$39,Listas!$C$40)</f>
        <v>15</v>
      </c>
      <c r="AC61" s="37" t="s">
        <v>77</v>
      </c>
      <c r="AD61" s="109">
        <f>IF(AC61="Se investigan y resuelven oportunamente",Listas!$C$41,Listas!$C$42)</f>
        <v>15</v>
      </c>
      <c r="AE61" s="37" t="s">
        <v>79</v>
      </c>
      <c r="AF61" s="109">
        <f>IF(AE61="Completa",Listas!$C$43,IF(AE61="Incompleta",Listas!$C$44,Listas!$C$45))</f>
        <v>10</v>
      </c>
      <c r="AG61" s="92">
        <v>100</v>
      </c>
      <c r="AH61" s="127"/>
      <c r="AI61" s="135"/>
      <c r="AJ61" s="129"/>
      <c r="AK61" s="137"/>
      <c r="AL61" s="139"/>
      <c r="AM61" s="127"/>
      <c r="AN61" s="131"/>
      <c r="AO61" s="22"/>
      <c r="AP61" s="89"/>
      <c r="AQ61" s="89"/>
      <c r="AR61" s="89"/>
    </row>
    <row r="62" spans="1:44" ht="27" customHeight="1" x14ac:dyDescent="0.3">
      <c r="A62" s="128">
        <v>26</v>
      </c>
      <c r="B62" s="181"/>
      <c r="C62" s="88"/>
      <c r="D62" s="88"/>
      <c r="E62" s="142" t="s">
        <v>145</v>
      </c>
      <c r="F62" s="88"/>
      <c r="G62" s="85"/>
      <c r="H62" s="142" t="s">
        <v>314</v>
      </c>
      <c r="I62" s="146"/>
      <c r="J62" s="144" t="s">
        <v>4</v>
      </c>
      <c r="K62" s="134">
        <v>2</v>
      </c>
      <c r="L62" s="128">
        <v>3</v>
      </c>
      <c r="M62" s="140">
        <f t="shared" si="14"/>
        <v>6</v>
      </c>
      <c r="N62" s="138" t="str">
        <f t="shared" si="6"/>
        <v>MODERADO</v>
      </c>
      <c r="O62" s="126" t="s">
        <v>315</v>
      </c>
      <c r="P62" s="128" t="s">
        <v>0</v>
      </c>
      <c r="Q62" s="130" t="s">
        <v>188</v>
      </c>
      <c r="R62" s="130" t="s">
        <v>188</v>
      </c>
      <c r="S62" s="126" t="s">
        <v>146</v>
      </c>
      <c r="T62" s="109">
        <f>IF(S62="Asignado",Listas!$C$30,Listas!$C$31)</f>
        <v>15</v>
      </c>
      <c r="U62" s="126" t="s">
        <v>70</v>
      </c>
      <c r="V62" s="109">
        <f>IF(U62="Adecuado",Listas!$C$32,Listas!$C$33)</f>
        <v>15</v>
      </c>
      <c r="W62" s="126" t="s">
        <v>72</v>
      </c>
      <c r="X62" s="109">
        <f>IF(W62="Oportuna",Listas!$C$34,Listas!$C$35)</f>
        <v>15</v>
      </c>
      <c r="Y62" s="126" t="s">
        <v>80</v>
      </c>
      <c r="Z62" s="109">
        <f>IF(Y62="Prevenir",Listas!$C$36,IF(Y62="Detectar",Listas!$C$37,Listas!$C$38))</f>
        <v>15</v>
      </c>
      <c r="AA62" s="126" t="s">
        <v>75</v>
      </c>
      <c r="AB62" s="109">
        <f>IF(AA62="Confiable",Listas!$C$39,Listas!$C$40)</f>
        <v>15</v>
      </c>
      <c r="AC62" s="126" t="s">
        <v>77</v>
      </c>
      <c r="AD62" s="109">
        <f>IF(AC62="Se investigan y resuelven oportunamente",Listas!$C$41,Listas!$C$42)</f>
        <v>15</v>
      </c>
      <c r="AE62" s="126" t="s">
        <v>79</v>
      </c>
      <c r="AF62" s="109">
        <f>IF(AE62="Completa",Listas!$C$43,IF(AE62="Incompleta",Listas!$C$44,Listas!$C$45))</f>
        <v>10</v>
      </c>
      <c r="AG62" s="92">
        <v>100</v>
      </c>
      <c r="AH62" s="126">
        <f>AVERAGE(AG62:AG62)</f>
        <v>100</v>
      </c>
      <c r="AI62" s="134">
        <v>2</v>
      </c>
      <c r="AJ62" s="128">
        <v>3</v>
      </c>
      <c r="AK62" s="136">
        <f t="shared" si="11"/>
        <v>6</v>
      </c>
      <c r="AL62" s="138" t="str">
        <f t="shared" si="7"/>
        <v>MODERADO</v>
      </c>
      <c r="AM62" s="126" t="s">
        <v>111</v>
      </c>
      <c r="AN62" s="130" t="s">
        <v>316</v>
      </c>
      <c r="AO62" s="130" t="s">
        <v>317</v>
      </c>
      <c r="AP62" s="128" t="s">
        <v>318</v>
      </c>
      <c r="AQ62" s="128" t="s">
        <v>242</v>
      </c>
      <c r="AR62" s="130" t="s">
        <v>319</v>
      </c>
    </row>
    <row r="63" spans="1:44" ht="27" customHeight="1" x14ac:dyDescent="0.3">
      <c r="A63" s="129"/>
      <c r="B63" s="181"/>
      <c r="C63" s="88"/>
      <c r="D63" s="88"/>
      <c r="E63" s="143"/>
      <c r="F63" s="88"/>
      <c r="G63" s="85"/>
      <c r="H63" s="143"/>
      <c r="I63" s="146"/>
      <c r="J63" s="145"/>
      <c r="K63" s="135"/>
      <c r="L63" s="129"/>
      <c r="M63" s="141"/>
      <c r="N63" s="139"/>
      <c r="O63" s="127"/>
      <c r="P63" s="129"/>
      <c r="Q63" s="131"/>
      <c r="R63" s="131"/>
      <c r="S63" s="127"/>
      <c r="T63" s="109">
        <f>IF(S63="Asignado",Listas!$C$30,Listas!$C$31)</f>
        <v>0</v>
      </c>
      <c r="U63" s="127"/>
      <c r="V63" s="109">
        <f>IF(U63="Adecuado",Listas!$C$32,Listas!$C$33)</f>
        <v>0</v>
      </c>
      <c r="W63" s="127"/>
      <c r="X63" s="109">
        <f>IF(W63="Oportuna",Listas!$C$34,Listas!$C$35)</f>
        <v>0</v>
      </c>
      <c r="Y63" s="127"/>
      <c r="Z63" s="109">
        <f>IF(Y63="Prevenir",Listas!$C$36,IF(Y63="Detectar",Listas!$C$37,Listas!$C$38))</f>
        <v>0</v>
      </c>
      <c r="AA63" s="127"/>
      <c r="AB63" s="109">
        <f>IF(AA63="Confiable",Listas!$C$39,Listas!$C$40)</f>
        <v>0</v>
      </c>
      <c r="AC63" s="127"/>
      <c r="AD63" s="109">
        <f>IF(AC63="Se investigan y resuelven oportunamente",Listas!$C$41,Listas!$C$42)</f>
        <v>0</v>
      </c>
      <c r="AE63" s="127"/>
      <c r="AF63" s="109">
        <f>IF(AE63="Completa",Listas!$C$43,IF(AE63="Incompleta",Listas!$C$44,Listas!$C$45))</f>
        <v>0</v>
      </c>
      <c r="AG63" s="92">
        <v>100</v>
      </c>
      <c r="AH63" s="127"/>
      <c r="AI63" s="135"/>
      <c r="AJ63" s="129"/>
      <c r="AK63" s="137"/>
      <c r="AL63" s="139"/>
      <c r="AM63" s="127"/>
      <c r="AN63" s="131"/>
      <c r="AO63" s="131"/>
      <c r="AP63" s="129"/>
      <c r="AQ63" s="129"/>
      <c r="AR63" s="131"/>
    </row>
    <row r="64" spans="1:44" ht="27" customHeight="1" x14ac:dyDescent="0.3">
      <c r="A64" s="128">
        <v>27</v>
      </c>
      <c r="B64" s="181"/>
      <c r="C64" s="88"/>
      <c r="D64" s="88"/>
      <c r="E64" s="142" t="s">
        <v>185</v>
      </c>
      <c r="F64" s="88"/>
      <c r="G64" s="85"/>
      <c r="H64" s="142" t="s">
        <v>320</v>
      </c>
      <c r="I64" s="146"/>
      <c r="J64" s="144" t="s">
        <v>4</v>
      </c>
      <c r="K64" s="134">
        <v>2</v>
      </c>
      <c r="L64" s="128">
        <v>3</v>
      </c>
      <c r="M64" s="140">
        <f t="shared" si="14"/>
        <v>6</v>
      </c>
      <c r="N64" s="138" t="str">
        <f t="shared" si="6"/>
        <v>MODERADO</v>
      </c>
      <c r="O64" s="126" t="s">
        <v>321</v>
      </c>
      <c r="P64" s="128" t="s">
        <v>0</v>
      </c>
      <c r="Q64" s="130" t="s">
        <v>188</v>
      </c>
      <c r="R64" s="130" t="s">
        <v>188</v>
      </c>
      <c r="S64" s="126" t="s">
        <v>146</v>
      </c>
      <c r="T64" s="109">
        <f>IF(S64="Asignado",Listas!$C$30,Listas!$C$31)</f>
        <v>15</v>
      </c>
      <c r="U64" s="126" t="s">
        <v>71</v>
      </c>
      <c r="V64" s="109">
        <f>IF(U64="Adecuado",Listas!$C$32,Listas!$C$33)</f>
        <v>0</v>
      </c>
      <c r="W64" s="126" t="s">
        <v>72</v>
      </c>
      <c r="X64" s="109">
        <f>IF(W64="Oportuna",Listas!$C$34,Listas!$C$35)</f>
        <v>15</v>
      </c>
      <c r="Y64" s="126" t="s">
        <v>80</v>
      </c>
      <c r="Z64" s="109">
        <f>IF(Y64="Prevenir",Listas!$C$36,IF(Y64="Detectar",Listas!$C$37,Listas!$C$38))</f>
        <v>15</v>
      </c>
      <c r="AA64" s="126" t="s">
        <v>75</v>
      </c>
      <c r="AB64" s="109">
        <f>IF(AA64="Confiable",Listas!$C$39,Listas!$C$40)</f>
        <v>15</v>
      </c>
      <c r="AC64" s="126" t="s">
        <v>77</v>
      </c>
      <c r="AD64" s="109">
        <f>IF(AC64="Se investigan y resuelven oportunamente",Listas!$C$41,Listas!$C$42)</f>
        <v>15</v>
      </c>
      <c r="AE64" s="126" t="s">
        <v>79</v>
      </c>
      <c r="AF64" s="109">
        <f>IF(AE64="Completa",Listas!$C$43,IF(AE64="Incompleta",Listas!$C$44,Listas!$C$45))</f>
        <v>10</v>
      </c>
      <c r="AG64" s="92">
        <v>100</v>
      </c>
      <c r="AH64" s="126">
        <f>AVERAGE(AG64:AG106)</f>
        <v>100</v>
      </c>
      <c r="AI64" s="134">
        <v>2</v>
      </c>
      <c r="AJ64" s="128">
        <v>3</v>
      </c>
      <c r="AK64" s="136">
        <f t="shared" si="11"/>
        <v>6</v>
      </c>
      <c r="AL64" s="138" t="str">
        <f t="shared" si="7"/>
        <v>MODERADO</v>
      </c>
      <c r="AM64" s="126" t="s">
        <v>111</v>
      </c>
      <c r="AN64" s="130" t="s">
        <v>322</v>
      </c>
      <c r="AO64" s="130" t="s">
        <v>323</v>
      </c>
      <c r="AP64" s="128" t="s">
        <v>328</v>
      </c>
      <c r="AQ64" s="130" t="s">
        <v>324</v>
      </c>
      <c r="AR64" s="130" t="s">
        <v>325</v>
      </c>
    </row>
    <row r="65" spans="1:44" ht="27" customHeight="1" x14ac:dyDescent="0.3">
      <c r="A65" s="129"/>
      <c r="B65" s="181"/>
      <c r="C65" s="88"/>
      <c r="D65" s="88"/>
      <c r="E65" s="160"/>
      <c r="F65" s="88"/>
      <c r="G65" s="85"/>
      <c r="H65" s="143"/>
      <c r="I65" s="146"/>
      <c r="J65" s="145"/>
      <c r="K65" s="135"/>
      <c r="L65" s="129"/>
      <c r="M65" s="141"/>
      <c r="N65" s="139"/>
      <c r="O65" s="127"/>
      <c r="P65" s="129"/>
      <c r="Q65" s="131"/>
      <c r="R65" s="131"/>
      <c r="S65" s="127"/>
      <c r="T65" s="109">
        <f>IF(S65="Asignado",Listas!$C$30,Listas!$C$31)</f>
        <v>0</v>
      </c>
      <c r="U65" s="127"/>
      <c r="V65" s="109">
        <f>IF(U65="Adecuado",Listas!$C$32,Listas!$C$33)</f>
        <v>0</v>
      </c>
      <c r="W65" s="127"/>
      <c r="X65" s="109">
        <f>IF(W65="Oportuna",Listas!$C$34,Listas!$C$35)</f>
        <v>0</v>
      </c>
      <c r="Y65" s="127"/>
      <c r="Z65" s="109">
        <f>IF(Y65="Prevenir",Listas!$C$36,IF(Y65="Detectar",Listas!$C$37,Listas!$C$38))</f>
        <v>0</v>
      </c>
      <c r="AA65" s="127"/>
      <c r="AB65" s="109">
        <f>IF(AA65="Confiable",Listas!$C$39,Listas!$C$40)</f>
        <v>0</v>
      </c>
      <c r="AC65" s="127"/>
      <c r="AD65" s="109">
        <f>IF(AC65="Se investigan y resuelven oportunamente",Listas!$C$41,Listas!$C$42)</f>
        <v>0</v>
      </c>
      <c r="AE65" s="127"/>
      <c r="AF65" s="109">
        <f>IF(AE65="Completa",Listas!$C$43,IF(AE65="Incompleta",Listas!$C$44,Listas!$C$45))</f>
        <v>0</v>
      </c>
      <c r="AG65" s="92">
        <v>100</v>
      </c>
      <c r="AH65" s="157"/>
      <c r="AI65" s="135"/>
      <c r="AJ65" s="129"/>
      <c r="AK65" s="137"/>
      <c r="AL65" s="139"/>
      <c r="AM65" s="127"/>
      <c r="AN65" s="131"/>
      <c r="AO65" s="131"/>
      <c r="AP65" s="129"/>
      <c r="AQ65" s="131"/>
      <c r="AR65" s="131"/>
    </row>
    <row r="66" spans="1:44" ht="27" customHeight="1" x14ac:dyDescent="0.3">
      <c r="A66" s="128">
        <v>28</v>
      </c>
      <c r="B66" s="181"/>
      <c r="C66" s="88"/>
      <c r="D66" s="88"/>
      <c r="E66" s="160"/>
      <c r="F66" s="88"/>
      <c r="G66" s="85"/>
      <c r="H66" s="142" t="s">
        <v>326</v>
      </c>
      <c r="I66" s="146"/>
      <c r="J66" s="144" t="s">
        <v>5</v>
      </c>
      <c r="K66" s="134">
        <v>3</v>
      </c>
      <c r="L66" s="128">
        <v>3</v>
      </c>
      <c r="M66" s="140">
        <f t="shared" si="14"/>
        <v>9</v>
      </c>
      <c r="N66" s="222" t="str">
        <f t="shared" si="6"/>
        <v>ALTO</v>
      </c>
      <c r="O66" s="126" t="s">
        <v>327</v>
      </c>
      <c r="P66" s="128" t="s">
        <v>100</v>
      </c>
      <c r="Q66" s="130" t="s">
        <v>188</v>
      </c>
      <c r="R66" s="130" t="s">
        <v>188</v>
      </c>
      <c r="S66" s="126" t="s">
        <v>146</v>
      </c>
      <c r="T66" s="109">
        <f>IF(S66="Asignado",Listas!$C$30,Listas!$C$31)</f>
        <v>15</v>
      </c>
      <c r="U66" s="126" t="s">
        <v>71</v>
      </c>
      <c r="V66" s="109">
        <f>IF(U66="Adecuado",Listas!$C$32,Listas!$C$33)</f>
        <v>0</v>
      </c>
      <c r="W66" s="126" t="s">
        <v>72</v>
      </c>
      <c r="X66" s="109">
        <f>IF(W66="Oportuna",Listas!$C$34,Listas!$C$35)</f>
        <v>15</v>
      </c>
      <c r="Y66" s="126" t="s">
        <v>80</v>
      </c>
      <c r="Z66" s="109">
        <f>IF(Y66="Prevenir",Listas!$C$36,IF(Y66="Detectar",Listas!$C$37,Listas!$C$38))</f>
        <v>15</v>
      </c>
      <c r="AA66" s="126" t="s">
        <v>75</v>
      </c>
      <c r="AB66" s="109">
        <f>IF(AA66="Confiable",Listas!$C$39,Listas!$C$40)</f>
        <v>15</v>
      </c>
      <c r="AC66" s="126" t="s">
        <v>77</v>
      </c>
      <c r="AD66" s="109">
        <f>IF(AC66="Se investigan y resuelven oportunamente",Listas!$C$41,Listas!$C$42)</f>
        <v>15</v>
      </c>
      <c r="AE66" s="126" t="s">
        <v>79</v>
      </c>
      <c r="AF66" s="109">
        <f>IF(AE66="Completa",Listas!$C$43,IF(AE66="Incompleta",Listas!$C$44,Listas!$C$45))</f>
        <v>10</v>
      </c>
      <c r="AG66" s="92">
        <v>100</v>
      </c>
      <c r="AH66" s="157"/>
      <c r="AI66" s="134">
        <v>3</v>
      </c>
      <c r="AJ66" s="128">
        <v>3</v>
      </c>
      <c r="AK66" s="136">
        <f t="shared" si="11"/>
        <v>9</v>
      </c>
      <c r="AL66" s="138" t="str">
        <f t="shared" si="7"/>
        <v>ALTO</v>
      </c>
      <c r="AM66" s="126" t="s">
        <v>111</v>
      </c>
      <c r="AN66" s="130" t="s">
        <v>322</v>
      </c>
      <c r="AO66" s="130" t="s">
        <v>323</v>
      </c>
      <c r="AP66" s="128" t="s">
        <v>328</v>
      </c>
      <c r="AQ66" s="130" t="s">
        <v>324</v>
      </c>
      <c r="AR66" s="130" t="s">
        <v>325</v>
      </c>
    </row>
    <row r="67" spans="1:44" ht="27" customHeight="1" x14ac:dyDescent="0.3">
      <c r="A67" s="129"/>
      <c r="B67" s="181"/>
      <c r="C67" s="88"/>
      <c r="D67" s="88"/>
      <c r="E67" s="160"/>
      <c r="F67" s="88"/>
      <c r="G67" s="85"/>
      <c r="H67" s="143"/>
      <c r="I67" s="146"/>
      <c r="J67" s="145"/>
      <c r="K67" s="135"/>
      <c r="L67" s="129"/>
      <c r="M67" s="141"/>
      <c r="N67" s="222" t="str">
        <f t="shared" si="6"/>
        <v>EXTREMO</v>
      </c>
      <c r="O67" s="127"/>
      <c r="P67" s="129"/>
      <c r="Q67" s="131"/>
      <c r="R67" s="131"/>
      <c r="S67" s="127"/>
      <c r="T67" s="109">
        <f>IF(S67="Asignado",Listas!$C$30,Listas!$C$31)</f>
        <v>0</v>
      </c>
      <c r="U67" s="127"/>
      <c r="V67" s="109">
        <f>IF(U67="Adecuado",Listas!$C$32,Listas!$C$33)</f>
        <v>0</v>
      </c>
      <c r="W67" s="127"/>
      <c r="X67" s="109">
        <f>IF(W67="Oportuna",Listas!$C$34,Listas!$C$35)</f>
        <v>0</v>
      </c>
      <c r="Y67" s="127"/>
      <c r="Z67" s="109">
        <f>IF(Y67="Prevenir",Listas!$C$36,IF(Y67="Detectar",Listas!$C$37,Listas!$C$38))</f>
        <v>0</v>
      </c>
      <c r="AA67" s="127"/>
      <c r="AB67" s="109">
        <f>IF(AA67="Confiable",Listas!$C$39,Listas!$C$40)</f>
        <v>0</v>
      </c>
      <c r="AC67" s="127"/>
      <c r="AD67" s="109">
        <f>IF(AC67="Se investigan y resuelven oportunamente",Listas!$C$41,Listas!$C$42)</f>
        <v>0</v>
      </c>
      <c r="AE67" s="127"/>
      <c r="AF67" s="109">
        <f>IF(AE67="Completa",Listas!$C$43,IF(AE67="Incompleta",Listas!$C$44,Listas!$C$45))</f>
        <v>0</v>
      </c>
      <c r="AG67" s="92">
        <v>100</v>
      </c>
      <c r="AH67" s="157"/>
      <c r="AI67" s="135"/>
      <c r="AJ67" s="129"/>
      <c r="AK67" s="137"/>
      <c r="AL67" s="139"/>
      <c r="AM67" s="127"/>
      <c r="AN67" s="131"/>
      <c r="AO67" s="131"/>
      <c r="AP67" s="129"/>
      <c r="AQ67" s="131"/>
      <c r="AR67" s="131"/>
    </row>
    <row r="68" spans="1:44" ht="27" customHeight="1" x14ac:dyDescent="0.3">
      <c r="A68" s="192">
        <v>29</v>
      </c>
      <c r="B68" s="181"/>
      <c r="C68" s="88"/>
      <c r="D68" s="88"/>
      <c r="E68" s="160"/>
      <c r="F68" s="88"/>
      <c r="G68" s="85"/>
      <c r="H68" s="142" t="s">
        <v>329</v>
      </c>
      <c r="I68" s="146"/>
      <c r="J68" s="144" t="s">
        <v>5</v>
      </c>
      <c r="K68" s="134">
        <v>1</v>
      </c>
      <c r="L68" s="128">
        <v>3</v>
      </c>
      <c r="M68" s="140">
        <f t="shared" si="14"/>
        <v>3</v>
      </c>
      <c r="N68" s="222" t="str">
        <f t="shared" si="6"/>
        <v>MODERADO</v>
      </c>
      <c r="O68" s="126" t="s">
        <v>330</v>
      </c>
      <c r="P68" s="128" t="s">
        <v>0</v>
      </c>
      <c r="Q68" s="130" t="s">
        <v>188</v>
      </c>
      <c r="R68" s="130" t="s">
        <v>188</v>
      </c>
      <c r="S68" s="126" t="s">
        <v>146</v>
      </c>
      <c r="T68" s="109">
        <f>IF(S68="Asignado",Listas!$C$30,Listas!$C$31)</f>
        <v>15</v>
      </c>
      <c r="U68" s="126" t="s">
        <v>70</v>
      </c>
      <c r="V68" s="109">
        <f>IF(U68="Adecuado",Listas!$C$32,Listas!$C$33)</f>
        <v>15</v>
      </c>
      <c r="W68" s="126" t="s">
        <v>72</v>
      </c>
      <c r="X68" s="109">
        <f>IF(W68="Oportuna",Listas!$C$34,Listas!$C$35)</f>
        <v>15</v>
      </c>
      <c r="Y68" s="126" t="s">
        <v>80</v>
      </c>
      <c r="Z68" s="109">
        <f>IF(Y68="Prevenir",Listas!$C$36,IF(Y68="Detectar",Listas!$C$37,Listas!$C$38))</f>
        <v>15</v>
      </c>
      <c r="AA68" s="126" t="s">
        <v>75</v>
      </c>
      <c r="AB68" s="109">
        <f>IF(AA68="Confiable",Listas!$C$39,Listas!$C$40)</f>
        <v>15</v>
      </c>
      <c r="AC68" s="126" t="s">
        <v>77</v>
      </c>
      <c r="AD68" s="109">
        <f>IF(AC68="Se investigan y resuelven oportunamente",Listas!$C$41,Listas!$C$42)</f>
        <v>15</v>
      </c>
      <c r="AE68" s="126" t="s">
        <v>79</v>
      </c>
      <c r="AF68" s="109">
        <f>IF(AE68="Completa",Listas!$C$43,IF(AE68="Incompleta",Listas!$C$44,Listas!$C$45))</f>
        <v>10</v>
      </c>
      <c r="AG68" s="92">
        <v>100</v>
      </c>
      <c r="AH68" s="157"/>
      <c r="AI68" s="134">
        <v>1</v>
      </c>
      <c r="AJ68" s="128">
        <v>1</v>
      </c>
      <c r="AK68" s="136">
        <f t="shared" si="11"/>
        <v>1</v>
      </c>
      <c r="AL68" s="138" t="str">
        <f t="shared" si="7"/>
        <v>BAJO</v>
      </c>
      <c r="AM68" s="126" t="s">
        <v>113</v>
      </c>
      <c r="AN68" s="98"/>
      <c r="AO68" s="22"/>
      <c r="AP68" s="89"/>
      <c r="AQ68" s="89"/>
      <c r="AR68" s="89"/>
    </row>
    <row r="69" spans="1:44" ht="27" customHeight="1" x14ac:dyDescent="0.3">
      <c r="A69" s="193"/>
      <c r="B69" s="181"/>
      <c r="C69" s="88"/>
      <c r="D69" s="88"/>
      <c r="E69" s="160"/>
      <c r="F69" s="88"/>
      <c r="G69" s="85"/>
      <c r="H69" s="143"/>
      <c r="I69" s="146"/>
      <c r="J69" s="145"/>
      <c r="K69" s="135"/>
      <c r="L69" s="129"/>
      <c r="M69" s="141"/>
      <c r="N69" s="222" t="str">
        <f t="shared" si="6"/>
        <v>EXTREMO</v>
      </c>
      <c r="O69" s="127"/>
      <c r="P69" s="129"/>
      <c r="Q69" s="131"/>
      <c r="R69" s="131"/>
      <c r="S69" s="127"/>
      <c r="T69" s="109">
        <f>IF(S69="Asignado",Listas!$C$30,Listas!$C$31)</f>
        <v>0</v>
      </c>
      <c r="U69" s="127"/>
      <c r="V69" s="109">
        <f>IF(U69="Adecuado",Listas!$C$32,Listas!$C$33)</f>
        <v>0</v>
      </c>
      <c r="W69" s="127"/>
      <c r="X69" s="109">
        <f>IF(W69="Oportuna",Listas!$C$34,Listas!$C$35)</f>
        <v>0</v>
      </c>
      <c r="Y69" s="127"/>
      <c r="Z69" s="109">
        <f>IF(Y69="Prevenir",Listas!$C$36,IF(Y69="Detectar",Listas!$C$37,Listas!$C$38))</f>
        <v>0</v>
      </c>
      <c r="AA69" s="127"/>
      <c r="AB69" s="109">
        <f>IF(AA69="Confiable",Listas!$C$39,Listas!$C$40)</f>
        <v>0</v>
      </c>
      <c r="AC69" s="127"/>
      <c r="AD69" s="109">
        <f>IF(AC69="Se investigan y resuelven oportunamente",Listas!$C$41,Listas!$C$42)</f>
        <v>0</v>
      </c>
      <c r="AE69" s="127"/>
      <c r="AF69" s="109">
        <f>IF(AE69="Completa",Listas!$C$43,IF(AE69="Incompleta",Listas!$C$44,Listas!$C$45))</f>
        <v>0</v>
      </c>
      <c r="AG69" s="92">
        <v>100</v>
      </c>
      <c r="AH69" s="157"/>
      <c r="AI69" s="135"/>
      <c r="AJ69" s="129"/>
      <c r="AK69" s="137"/>
      <c r="AL69" s="139"/>
      <c r="AM69" s="127"/>
      <c r="AN69" s="99"/>
      <c r="AO69" s="22"/>
      <c r="AP69" s="89"/>
      <c r="AQ69" s="89"/>
      <c r="AR69" s="89"/>
    </row>
    <row r="70" spans="1:44" ht="27" customHeight="1" x14ac:dyDescent="0.3">
      <c r="A70" s="128">
        <v>30</v>
      </c>
      <c r="B70" s="181"/>
      <c r="C70" s="88"/>
      <c r="D70" s="88"/>
      <c r="E70" s="160"/>
      <c r="F70" s="88"/>
      <c r="G70" s="85"/>
      <c r="H70" s="142" t="s">
        <v>331</v>
      </c>
      <c r="I70" s="146"/>
      <c r="J70" s="144" t="s">
        <v>5</v>
      </c>
      <c r="K70" s="134">
        <v>3</v>
      </c>
      <c r="L70" s="128">
        <v>2</v>
      </c>
      <c r="M70" s="140">
        <f t="shared" si="14"/>
        <v>6</v>
      </c>
      <c r="N70" s="222" t="str">
        <f t="shared" si="6"/>
        <v>MODERADO</v>
      </c>
      <c r="O70" s="126" t="s">
        <v>332</v>
      </c>
      <c r="P70" s="128" t="s">
        <v>0</v>
      </c>
      <c r="Q70" s="130" t="s">
        <v>188</v>
      </c>
      <c r="R70" s="130" t="s">
        <v>188</v>
      </c>
      <c r="S70" s="126" t="s">
        <v>146</v>
      </c>
      <c r="T70" s="109">
        <f>IF(S70="Asignado",Listas!$C$30,Listas!$C$31)</f>
        <v>15</v>
      </c>
      <c r="U70" s="126" t="s">
        <v>70</v>
      </c>
      <c r="V70" s="109">
        <f>IF(U70="Adecuado",Listas!$C$32,Listas!$C$33)</f>
        <v>15</v>
      </c>
      <c r="W70" s="126" t="s">
        <v>72</v>
      </c>
      <c r="X70" s="109">
        <f>IF(W70="Oportuna",Listas!$C$34,Listas!$C$35)</f>
        <v>15</v>
      </c>
      <c r="Y70" s="126" t="s">
        <v>80</v>
      </c>
      <c r="Z70" s="109">
        <f>IF(Y70="Prevenir",Listas!$C$36,IF(Y70="Detectar",Listas!$C$37,Listas!$C$38))</f>
        <v>15</v>
      </c>
      <c r="AA70" s="126" t="s">
        <v>75</v>
      </c>
      <c r="AB70" s="109">
        <f>IF(AA70="Confiable",Listas!$C$39,Listas!$C$40)</f>
        <v>15</v>
      </c>
      <c r="AC70" s="126" t="s">
        <v>77</v>
      </c>
      <c r="AD70" s="109">
        <f>IF(AC70="Se investigan y resuelven oportunamente",Listas!$C$41,Listas!$C$42)</f>
        <v>15</v>
      </c>
      <c r="AE70" s="126" t="s">
        <v>79</v>
      </c>
      <c r="AF70" s="109">
        <f>IF(AE70="Completa",Listas!$C$43,IF(AE70="Incompleta",Listas!$C$44,Listas!$C$45))</f>
        <v>10</v>
      </c>
      <c r="AG70" s="92">
        <v>100</v>
      </c>
      <c r="AH70" s="157"/>
      <c r="AI70" s="134">
        <v>1</v>
      </c>
      <c r="AJ70" s="128">
        <v>1</v>
      </c>
      <c r="AK70" s="136">
        <f t="shared" si="11"/>
        <v>1</v>
      </c>
      <c r="AL70" s="138" t="str">
        <f t="shared" si="7"/>
        <v>BAJO</v>
      </c>
      <c r="AM70" s="126" t="s">
        <v>113</v>
      </c>
      <c r="AN70" s="87"/>
      <c r="AO70" s="22"/>
      <c r="AP70" s="89"/>
      <c r="AQ70" s="89"/>
      <c r="AR70" s="89"/>
    </row>
    <row r="71" spans="1:44" ht="27" customHeight="1" x14ac:dyDescent="0.3">
      <c r="A71" s="129"/>
      <c r="B71" s="181"/>
      <c r="C71" s="88"/>
      <c r="D71" s="88"/>
      <c r="E71" s="160"/>
      <c r="F71" s="88"/>
      <c r="G71" s="85"/>
      <c r="H71" s="143"/>
      <c r="I71" s="146"/>
      <c r="J71" s="145"/>
      <c r="K71" s="135"/>
      <c r="L71" s="129"/>
      <c r="M71" s="141"/>
      <c r="N71" s="222" t="str">
        <f t="shared" si="6"/>
        <v>EXTREMO</v>
      </c>
      <c r="O71" s="127"/>
      <c r="P71" s="129"/>
      <c r="Q71" s="131"/>
      <c r="R71" s="131"/>
      <c r="S71" s="127"/>
      <c r="T71" s="109">
        <f>IF(S71="Asignado",Listas!$C$30,Listas!$C$31)</f>
        <v>0</v>
      </c>
      <c r="U71" s="127"/>
      <c r="V71" s="109">
        <f>IF(U71="Adecuado",Listas!$C$32,Listas!$C$33)</f>
        <v>0</v>
      </c>
      <c r="W71" s="127"/>
      <c r="X71" s="109">
        <f>IF(W71="Oportuna",Listas!$C$34,Listas!$C$35)</f>
        <v>0</v>
      </c>
      <c r="Y71" s="127"/>
      <c r="Z71" s="109">
        <f>IF(Y71="Prevenir",Listas!$C$36,IF(Y71="Detectar",Listas!$C$37,Listas!$C$38))</f>
        <v>0</v>
      </c>
      <c r="AA71" s="127"/>
      <c r="AB71" s="109">
        <f>IF(AA71="Confiable",Listas!$C$39,Listas!$C$40)</f>
        <v>0</v>
      </c>
      <c r="AC71" s="127"/>
      <c r="AD71" s="109">
        <f>IF(AC71="Se investigan y resuelven oportunamente",Listas!$C$41,Listas!$C$42)</f>
        <v>0</v>
      </c>
      <c r="AE71" s="127"/>
      <c r="AF71" s="109">
        <f>IF(AE71="Completa",Listas!$C$43,IF(AE71="Incompleta",Listas!$C$44,Listas!$C$45))</f>
        <v>0</v>
      </c>
      <c r="AG71" s="92">
        <v>100</v>
      </c>
      <c r="AH71" s="157"/>
      <c r="AI71" s="135"/>
      <c r="AJ71" s="129"/>
      <c r="AK71" s="137"/>
      <c r="AL71" s="139"/>
      <c r="AM71" s="127"/>
      <c r="AN71" s="87"/>
      <c r="AO71" s="22"/>
      <c r="AP71" s="89"/>
      <c r="AQ71" s="89"/>
      <c r="AR71" s="89"/>
    </row>
    <row r="72" spans="1:44" ht="27" customHeight="1" x14ac:dyDescent="0.3">
      <c r="A72" s="128">
        <v>31</v>
      </c>
      <c r="B72" s="181"/>
      <c r="C72" s="88"/>
      <c r="D72" s="88"/>
      <c r="E72" s="160"/>
      <c r="F72" s="88"/>
      <c r="G72" s="85"/>
      <c r="H72" s="142" t="s">
        <v>333</v>
      </c>
      <c r="I72" s="146"/>
      <c r="J72" s="144" t="s">
        <v>5</v>
      </c>
      <c r="K72" s="134">
        <v>3</v>
      </c>
      <c r="L72" s="128">
        <v>3</v>
      </c>
      <c r="M72" s="140">
        <f t="shared" si="14"/>
        <v>9</v>
      </c>
      <c r="N72" s="138" t="str">
        <f t="shared" si="6"/>
        <v>ALTO</v>
      </c>
      <c r="O72" s="126" t="s">
        <v>334</v>
      </c>
      <c r="P72" s="128" t="s">
        <v>0</v>
      </c>
      <c r="Q72" s="130" t="s">
        <v>188</v>
      </c>
      <c r="R72" s="130" t="s">
        <v>188</v>
      </c>
      <c r="S72" s="126" t="s">
        <v>146</v>
      </c>
      <c r="T72" s="109">
        <f>IF(S72="Asignado",Listas!$C$30,Listas!$C$31)</f>
        <v>15</v>
      </c>
      <c r="U72" s="126" t="s">
        <v>70</v>
      </c>
      <c r="V72" s="109">
        <f>IF(U72="Adecuado",Listas!$C$32,Listas!$C$33)</f>
        <v>15</v>
      </c>
      <c r="W72" s="126" t="s">
        <v>72</v>
      </c>
      <c r="X72" s="109">
        <f>IF(W72="Oportuna",Listas!$C$34,Listas!$C$35)</f>
        <v>15</v>
      </c>
      <c r="Y72" s="126" t="s">
        <v>80</v>
      </c>
      <c r="Z72" s="109">
        <f>IF(Y72="Prevenir",Listas!$C$36,IF(Y72="Detectar",Listas!$C$37,Listas!$C$38))</f>
        <v>15</v>
      </c>
      <c r="AA72" s="126" t="s">
        <v>75</v>
      </c>
      <c r="AB72" s="109">
        <f>IF(AA72="Confiable",Listas!$C$39,Listas!$C$40)</f>
        <v>15</v>
      </c>
      <c r="AC72" s="126" t="s">
        <v>77</v>
      </c>
      <c r="AD72" s="109">
        <f>IF(AC72="Se investigan y resuelven oportunamente",Listas!$C$41,Listas!$C$42)</f>
        <v>15</v>
      </c>
      <c r="AE72" s="126" t="s">
        <v>79</v>
      </c>
      <c r="AF72" s="109">
        <f>IF(AE72="Completa",Listas!$C$43,IF(AE72="Incompleta",Listas!$C$44,Listas!$C$45))</f>
        <v>10</v>
      </c>
      <c r="AG72" s="92">
        <v>100</v>
      </c>
      <c r="AH72" s="157"/>
      <c r="AI72" s="134">
        <v>2</v>
      </c>
      <c r="AJ72" s="128">
        <v>2</v>
      </c>
      <c r="AK72" s="136">
        <f t="shared" si="11"/>
        <v>4</v>
      </c>
      <c r="AL72" s="138" t="str">
        <f t="shared" si="7"/>
        <v>BAJO</v>
      </c>
      <c r="AM72" s="126" t="s">
        <v>111</v>
      </c>
      <c r="AN72" s="130" t="s">
        <v>335</v>
      </c>
      <c r="AO72" s="130" t="s">
        <v>336</v>
      </c>
      <c r="AP72" s="130" t="s">
        <v>337</v>
      </c>
      <c r="AQ72" s="130" t="s">
        <v>324</v>
      </c>
      <c r="AR72" s="130" t="s">
        <v>338</v>
      </c>
    </row>
    <row r="73" spans="1:44" ht="27" customHeight="1" x14ac:dyDescent="0.3">
      <c r="A73" s="129"/>
      <c r="B73" s="181"/>
      <c r="C73" s="88"/>
      <c r="D73" s="88"/>
      <c r="E73" s="143"/>
      <c r="F73" s="88"/>
      <c r="G73" s="85"/>
      <c r="H73" s="143"/>
      <c r="I73" s="146"/>
      <c r="J73" s="145"/>
      <c r="K73" s="135"/>
      <c r="L73" s="129"/>
      <c r="M73" s="141"/>
      <c r="N73" s="139"/>
      <c r="O73" s="127"/>
      <c r="P73" s="129"/>
      <c r="Q73" s="131"/>
      <c r="R73" s="131"/>
      <c r="S73" s="127"/>
      <c r="T73" s="109">
        <f>IF(S73="Asignado",Listas!$C$30,Listas!$C$31)</f>
        <v>0</v>
      </c>
      <c r="U73" s="127"/>
      <c r="V73" s="109">
        <f>IF(U73="Adecuado",Listas!$C$32,Listas!$C$33)</f>
        <v>0</v>
      </c>
      <c r="W73" s="127"/>
      <c r="X73" s="109">
        <f>IF(W73="Oportuna",Listas!$C$34,Listas!$C$35)</f>
        <v>0</v>
      </c>
      <c r="Y73" s="127"/>
      <c r="Z73" s="109">
        <f>IF(Y73="Prevenir",Listas!$C$36,IF(Y73="Detectar",Listas!$C$37,Listas!$C$38))</f>
        <v>0</v>
      </c>
      <c r="AA73" s="127"/>
      <c r="AB73" s="109">
        <f>IF(AA73="Confiable",Listas!$C$39,Listas!$C$40)</f>
        <v>0</v>
      </c>
      <c r="AC73" s="127"/>
      <c r="AD73" s="109">
        <f>IF(AC73="Se investigan y resuelven oportunamente",Listas!$C$41,Listas!$C$42)</f>
        <v>0</v>
      </c>
      <c r="AE73" s="127"/>
      <c r="AF73" s="109">
        <f>IF(AE73="Completa",Listas!$C$43,IF(AE73="Incompleta",Listas!$C$44,Listas!$C$45))</f>
        <v>0</v>
      </c>
      <c r="AG73" s="92">
        <v>100</v>
      </c>
      <c r="AH73" s="127"/>
      <c r="AI73" s="135"/>
      <c r="AJ73" s="129"/>
      <c r="AK73" s="137"/>
      <c r="AL73" s="139"/>
      <c r="AM73" s="127"/>
      <c r="AN73" s="131"/>
      <c r="AO73" s="131"/>
      <c r="AP73" s="131"/>
      <c r="AQ73" s="131"/>
      <c r="AR73" s="131"/>
    </row>
    <row r="74" spans="1:44" ht="27" customHeight="1" x14ac:dyDescent="0.3">
      <c r="A74" s="128">
        <v>32</v>
      </c>
      <c r="B74" s="181"/>
      <c r="C74" s="88"/>
      <c r="D74" s="88"/>
      <c r="E74" s="142" t="s">
        <v>186</v>
      </c>
      <c r="F74" s="88"/>
      <c r="G74" s="85"/>
      <c r="H74" s="142" t="s">
        <v>339</v>
      </c>
      <c r="I74" s="146"/>
      <c r="J74" s="144" t="s">
        <v>4</v>
      </c>
      <c r="K74" s="134">
        <v>2</v>
      </c>
      <c r="L74" s="128">
        <v>3</v>
      </c>
      <c r="M74" s="140">
        <f t="shared" si="14"/>
        <v>6</v>
      </c>
      <c r="N74" s="138" t="str">
        <f t="shared" si="6"/>
        <v>MODERADO</v>
      </c>
      <c r="O74" s="126" t="s">
        <v>340</v>
      </c>
      <c r="P74" s="128" t="s">
        <v>0</v>
      </c>
      <c r="Q74" s="130" t="s">
        <v>188</v>
      </c>
      <c r="R74" s="130" t="s">
        <v>188</v>
      </c>
      <c r="S74" s="126" t="s">
        <v>146</v>
      </c>
      <c r="T74" s="109">
        <f>IF(S74="Asignado",Listas!$C$30,Listas!$C$31)</f>
        <v>15</v>
      </c>
      <c r="U74" s="126" t="s">
        <v>70</v>
      </c>
      <c r="V74" s="109">
        <f>IF(U74="Adecuado",Listas!$C$32,Listas!$C$33)</f>
        <v>15</v>
      </c>
      <c r="W74" s="126" t="s">
        <v>72</v>
      </c>
      <c r="X74" s="109">
        <f>IF(W74="Oportuna",Listas!$C$34,Listas!$C$35)</f>
        <v>15</v>
      </c>
      <c r="Y74" s="126" t="s">
        <v>80</v>
      </c>
      <c r="Z74" s="109">
        <f>IF(Y74="Prevenir",Listas!$C$36,IF(Y74="Detectar",Listas!$C$37,Listas!$C$38))</f>
        <v>15</v>
      </c>
      <c r="AA74" s="126" t="s">
        <v>75</v>
      </c>
      <c r="AB74" s="109">
        <f>IF(AA74="Confiable",Listas!$C$39,Listas!$C$40)</f>
        <v>15</v>
      </c>
      <c r="AC74" s="126" t="s">
        <v>77</v>
      </c>
      <c r="AD74" s="109">
        <f>IF(AC74="Se investigan y resuelven oportunamente",Listas!$C$41,Listas!$C$42)</f>
        <v>15</v>
      </c>
      <c r="AE74" s="126" t="s">
        <v>79</v>
      </c>
      <c r="AF74" s="109">
        <f>IF(AE74="Completa",Listas!$C$43,IF(AE74="Incompleta",Listas!$C$44,Listas!$C$45))</f>
        <v>10</v>
      </c>
      <c r="AG74" s="128">
        <v>100</v>
      </c>
      <c r="AH74" s="126">
        <f>AVERAGE(AG74:AG116)</f>
        <v>100</v>
      </c>
      <c r="AI74" s="134">
        <v>1</v>
      </c>
      <c r="AJ74" s="128">
        <v>1</v>
      </c>
      <c r="AK74" s="136">
        <f t="shared" si="11"/>
        <v>1</v>
      </c>
      <c r="AL74" s="138" t="str">
        <f t="shared" si="7"/>
        <v>BAJO</v>
      </c>
      <c r="AM74" s="126" t="s">
        <v>111</v>
      </c>
      <c r="AN74" s="87"/>
      <c r="AO74" s="22"/>
      <c r="AP74" s="22"/>
      <c r="AQ74" s="22"/>
      <c r="AR74" s="22"/>
    </row>
    <row r="75" spans="1:44" ht="27" customHeight="1" x14ac:dyDescent="0.3">
      <c r="A75" s="129"/>
      <c r="B75" s="181"/>
      <c r="C75" s="88"/>
      <c r="D75" s="88"/>
      <c r="E75" s="143"/>
      <c r="F75" s="88"/>
      <c r="G75" s="85"/>
      <c r="H75" s="143"/>
      <c r="I75" s="146"/>
      <c r="J75" s="145"/>
      <c r="K75" s="135"/>
      <c r="L75" s="129"/>
      <c r="M75" s="141"/>
      <c r="N75" s="139"/>
      <c r="O75" s="127"/>
      <c r="P75" s="129"/>
      <c r="Q75" s="131"/>
      <c r="R75" s="131"/>
      <c r="S75" s="127"/>
      <c r="T75" s="109">
        <f>IF(S75="Asignado",Listas!$C$30,Listas!$C$31)</f>
        <v>0</v>
      </c>
      <c r="U75" s="127"/>
      <c r="V75" s="109">
        <f>IF(U75="Adecuado",Listas!$C$32,Listas!$C$33)</f>
        <v>0</v>
      </c>
      <c r="W75" s="127"/>
      <c r="X75" s="109">
        <f>IF(W75="Oportuna",Listas!$C$34,Listas!$C$35)</f>
        <v>0</v>
      </c>
      <c r="Y75" s="127"/>
      <c r="Z75" s="109">
        <f>IF(Y75="Prevenir",Listas!$C$36,IF(Y75="Detectar",Listas!$C$37,Listas!$C$38))</f>
        <v>0</v>
      </c>
      <c r="AA75" s="127"/>
      <c r="AB75" s="109">
        <f>IF(AA75="Confiable",Listas!$C$39,Listas!$C$40)</f>
        <v>0</v>
      </c>
      <c r="AC75" s="127"/>
      <c r="AD75" s="109">
        <f>IF(AC75="Se investigan y resuelven oportunamente",Listas!$C$41,Listas!$C$42)</f>
        <v>0</v>
      </c>
      <c r="AE75" s="127"/>
      <c r="AF75" s="109">
        <f>IF(AE75="Completa",Listas!$C$43,IF(AE75="Incompleta",Listas!$C$44,Listas!$C$45))</f>
        <v>0</v>
      </c>
      <c r="AG75" s="129"/>
      <c r="AH75" s="127"/>
      <c r="AI75" s="135"/>
      <c r="AJ75" s="129"/>
      <c r="AK75" s="137"/>
      <c r="AL75" s="139"/>
      <c r="AM75" s="127"/>
      <c r="AN75" s="87"/>
      <c r="AO75" s="22"/>
      <c r="AP75" s="22"/>
      <c r="AQ75" s="22"/>
      <c r="AR75" s="22"/>
    </row>
    <row r="76" spans="1:44" x14ac:dyDescent="0.3">
      <c r="H76" s="18"/>
      <c r="J76" s="59"/>
      <c r="K76" s="59"/>
    </row>
    <row r="77" spans="1:44" x14ac:dyDescent="0.3">
      <c r="J77" s="59"/>
      <c r="K77" s="59"/>
    </row>
    <row r="78" spans="1:44" x14ac:dyDescent="0.3">
      <c r="J78" s="59"/>
      <c r="K78" s="59"/>
    </row>
    <row r="79" spans="1:44" x14ac:dyDescent="0.3">
      <c r="J79" s="59"/>
      <c r="K79" s="59"/>
    </row>
    <row r="80" spans="1:44" x14ac:dyDescent="0.3">
      <c r="J80" s="59"/>
      <c r="K80" s="59"/>
    </row>
    <row r="81" spans="10:32" x14ac:dyDescent="0.3">
      <c r="J81" s="60"/>
      <c r="K81" s="59"/>
      <c r="AF81" s="23"/>
    </row>
    <row r="82" spans="10:32" x14ac:dyDescent="0.3">
      <c r="J82" s="60"/>
      <c r="K82" s="59"/>
    </row>
    <row r="83" spans="10:32" x14ac:dyDescent="0.3">
      <c r="J83" s="60"/>
      <c r="K83" s="59"/>
    </row>
    <row r="84" spans="10:32" x14ac:dyDescent="0.3">
      <c r="J84" s="60"/>
      <c r="K84" s="59"/>
    </row>
    <row r="85" spans="10:32" x14ac:dyDescent="0.3">
      <c r="J85" s="60"/>
      <c r="K85" s="59"/>
    </row>
    <row r="205" spans="10:10" ht="33.75" customHeight="1" x14ac:dyDescent="0.3"/>
    <row r="206" spans="10:10" x14ac:dyDescent="0.3">
      <c r="J206" s="18"/>
    </row>
    <row r="207" spans="10:10" ht="33.75" customHeight="1" x14ac:dyDescent="0.3">
      <c r="J207" s="18"/>
    </row>
    <row r="208" spans="10:10" x14ac:dyDescent="0.3">
      <c r="J208" s="18"/>
    </row>
    <row r="209" spans="10:10" ht="33.75" customHeight="1" x14ac:dyDescent="0.3">
      <c r="J209" s="18"/>
    </row>
    <row r="210" spans="10:10" x14ac:dyDescent="0.3">
      <c r="J210" s="18"/>
    </row>
  </sheetData>
  <dataConsolidate/>
  <mergeCells count="861">
    <mergeCell ref="AH64:AH73"/>
    <mergeCell ref="P74:P75"/>
    <mergeCell ref="Q74:Q75"/>
    <mergeCell ref="R74:R75"/>
    <mergeCell ref="S74:S75"/>
    <mergeCell ref="U74:U75"/>
    <mergeCell ref="W74:W75"/>
    <mergeCell ref="Y74:Y75"/>
    <mergeCell ref="AA74:AA75"/>
    <mergeCell ref="AC74:AC75"/>
    <mergeCell ref="AE74:AE75"/>
    <mergeCell ref="AH74:AH75"/>
    <mergeCell ref="AG74:AG75"/>
    <mergeCell ref="AC64:AC65"/>
    <mergeCell ref="AC66:AC67"/>
    <mergeCell ref="AC68:AC69"/>
    <mergeCell ref="AC70:AC71"/>
    <mergeCell ref="AC72:AC73"/>
    <mergeCell ref="AE64:AE65"/>
    <mergeCell ref="AE66:AE67"/>
    <mergeCell ref="AE68:AE69"/>
    <mergeCell ref="AE70:AE71"/>
    <mergeCell ref="AE72:AE73"/>
    <mergeCell ref="Y64:Y65"/>
    <mergeCell ref="Y66:Y67"/>
    <mergeCell ref="Y68:Y69"/>
    <mergeCell ref="Y70:Y71"/>
    <mergeCell ref="Y72:Y73"/>
    <mergeCell ref="AA64:AA65"/>
    <mergeCell ref="AA66:AA67"/>
    <mergeCell ref="AA68:AA69"/>
    <mergeCell ref="AA70:AA71"/>
    <mergeCell ref="AA72:AA73"/>
    <mergeCell ref="U64:U65"/>
    <mergeCell ref="U66:U67"/>
    <mergeCell ref="U68:U69"/>
    <mergeCell ref="U70:U71"/>
    <mergeCell ref="U72:U73"/>
    <mergeCell ref="W64:W65"/>
    <mergeCell ref="W66:W67"/>
    <mergeCell ref="W68:W69"/>
    <mergeCell ref="W70:W71"/>
    <mergeCell ref="W72:W73"/>
    <mergeCell ref="P70:P71"/>
    <mergeCell ref="Q70:Q71"/>
    <mergeCell ref="R70:R71"/>
    <mergeCell ref="P72:P73"/>
    <mergeCell ref="Q72:Q73"/>
    <mergeCell ref="R72:R73"/>
    <mergeCell ref="S64:S65"/>
    <mergeCell ref="S66:S67"/>
    <mergeCell ref="S68:S69"/>
    <mergeCell ref="S70:S71"/>
    <mergeCell ref="S72:S73"/>
    <mergeCell ref="Q66:Q67"/>
    <mergeCell ref="P66:P67"/>
    <mergeCell ref="P64:P65"/>
    <mergeCell ref="Q64:Q65"/>
    <mergeCell ref="R64:R65"/>
    <mergeCell ref="R66:R67"/>
    <mergeCell ref="Q68:Q69"/>
    <mergeCell ref="R68:R69"/>
    <mergeCell ref="P68:P69"/>
    <mergeCell ref="R62:R63"/>
    <mergeCell ref="S62:S63"/>
    <mergeCell ref="U62:U63"/>
    <mergeCell ref="W62:W63"/>
    <mergeCell ref="Y62:Y63"/>
    <mergeCell ref="AA62:AA63"/>
    <mergeCell ref="AC62:AC63"/>
    <mergeCell ref="AE62:AE63"/>
    <mergeCell ref="AH62:AH63"/>
    <mergeCell ref="AE48:AE49"/>
    <mergeCell ref="AE50:AE51"/>
    <mergeCell ref="AE52:AE53"/>
    <mergeCell ref="AH48:AH53"/>
    <mergeCell ref="P54:P55"/>
    <mergeCell ref="P56:P57"/>
    <mergeCell ref="Q54:Q55"/>
    <mergeCell ref="Q56:Q57"/>
    <mergeCell ref="R54:R55"/>
    <mergeCell ref="R56:R57"/>
    <mergeCell ref="S54:S55"/>
    <mergeCell ref="S56:S57"/>
    <mergeCell ref="U54:U55"/>
    <mergeCell ref="U56:U57"/>
    <mergeCell ref="W54:W55"/>
    <mergeCell ref="W56:W57"/>
    <mergeCell ref="Y54:Y55"/>
    <mergeCell ref="Y56:Y57"/>
    <mergeCell ref="AA54:AA55"/>
    <mergeCell ref="AA56:AA57"/>
    <mergeCell ref="AC54:AC55"/>
    <mergeCell ref="AC56:AC57"/>
    <mergeCell ref="AH54:AH57"/>
    <mergeCell ref="Y48:Y49"/>
    <mergeCell ref="Y50:Y51"/>
    <mergeCell ref="Y52:Y53"/>
    <mergeCell ref="AA48:AA49"/>
    <mergeCell ref="AA50:AA51"/>
    <mergeCell ref="AA52:AA53"/>
    <mergeCell ref="AC48:AC49"/>
    <mergeCell ref="AC50:AC51"/>
    <mergeCell ref="AC52:AC53"/>
    <mergeCell ref="S48:S49"/>
    <mergeCell ref="S50:S51"/>
    <mergeCell ref="S52:S53"/>
    <mergeCell ref="U48:U49"/>
    <mergeCell ref="U50:U51"/>
    <mergeCell ref="U52:U53"/>
    <mergeCell ref="W48:W49"/>
    <mergeCell ref="W50:W51"/>
    <mergeCell ref="W52:W53"/>
    <mergeCell ref="P48:P49"/>
    <mergeCell ref="Q48:Q49"/>
    <mergeCell ref="P50:P51"/>
    <mergeCell ref="Q50:Q51"/>
    <mergeCell ref="P52:P53"/>
    <mergeCell ref="Q52:Q53"/>
    <mergeCell ref="R48:R49"/>
    <mergeCell ref="R50:R51"/>
    <mergeCell ref="R52:R53"/>
    <mergeCell ref="Y36:Y37"/>
    <mergeCell ref="Y38:Y39"/>
    <mergeCell ref="Y40:Y41"/>
    <mergeCell ref="Y42:Y43"/>
    <mergeCell ref="Y44:Y45"/>
    <mergeCell ref="Y46:Y47"/>
    <mergeCell ref="AA35:AA36"/>
    <mergeCell ref="AA37:AA38"/>
    <mergeCell ref="AA39:AA40"/>
    <mergeCell ref="AA41:AA42"/>
    <mergeCell ref="AA43:AA44"/>
    <mergeCell ref="AA46:AA47"/>
    <mergeCell ref="S38:S39"/>
    <mergeCell ref="S40:S41"/>
    <mergeCell ref="S42:S43"/>
    <mergeCell ref="S44:S45"/>
    <mergeCell ref="S46:S47"/>
    <mergeCell ref="W33:W35"/>
    <mergeCell ref="W36:W37"/>
    <mergeCell ref="W38:W39"/>
    <mergeCell ref="W40:W41"/>
    <mergeCell ref="W42:W43"/>
    <mergeCell ref="W44:W45"/>
    <mergeCell ref="W46:W47"/>
    <mergeCell ref="P44:P45"/>
    <mergeCell ref="P40:P41"/>
    <mergeCell ref="P42:P43"/>
    <mergeCell ref="Q38:Q39"/>
    <mergeCell ref="Q40:Q41"/>
    <mergeCell ref="Q42:Q43"/>
    <mergeCell ref="Q44:Q45"/>
    <mergeCell ref="R38:R39"/>
    <mergeCell ref="R40:R41"/>
    <mergeCell ref="R42:R43"/>
    <mergeCell ref="R44:R45"/>
    <mergeCell ref="E36:E45"/>
    <mergeCell ref="A36:A37"/>
    <mergeCell ref="A38:A39"/>
    <mergeCell ref="A40:A41"/>
    <mergeCell ref="A42:A43"/>
    <mergeCell ref="A44:A45"/>
    <mergeCell ref="AN36:AN37"/>
    <mergeCell ref="AN38:AN39"/>
    <mergeCell ref="AO36:AO37"/>
    <mergeCell ref="AO38:AO39"/>
    <mergeCell ref="H36:H37"/>
    <mergeCell ref="H38:H39"/>
    <mergeCell ref="AJ38:AJ39"/>
    <mergeCell ref="AL38:AL39"/>
    <mergeCell ref="AK38:AK39"/>
    <mergeCell ref="AJ44:AJ45"/>
    <mergeCell ref="AK40:AK41"/>
    <mergeCell ref="AK42:AK43"/>
    <mergeCell ref="AK44:AK45"/>
    <mergeCell ref="AL44:AL45"/>
    <mergeCell ref="AM44:AM45"/>
    <mergeCell ref="H44:H45"/>
    <mergeCell ref="J44:J45"/>
    <mergeCell ref="K44:K45"/>
    <mergeCell ref="AP36:AP37"/>
    <mergeCell ref="AP38:AP39"/>
    <mergeCell ref="AQ36:AQ37"/>
    <mergeCell ref="AQ38:AQ39"/>
    <mergeCell ref="AR36:AR37"/>
    <mergeCell ref="AR38:AR39"/>
    <mergeCell ref="L36:L37"/>
    <mergeCell ref="K36:K37"/>
    <mergeCell ref="J36:J37"/>
    <mergeCell ref="J38:J39"/>
    <mergeCell ref="K38:K39"/>
    <mergeCell ref="L38:L39"/>
    <mergeCell ref="N38:N39"/>
    <mergeCell ref="M38:M39"/>
    <mergeCell ref="AM36:AM37"/>
    <mergeCell ref="AL36:AL37"/>
    <mergeCell ref="AK36:AK37"/>
    <mergeCell ref="AJ36:AJ37"/>
    <mergeCell ref="AI36:AI37"/>
    <mergeCell ref="O36:O37"/>
    <mergeCell ref="N36:N37"/>
    <mergeCell ref="M36:M37"/>
    <mergeCell ref="O38:O39"/>
    <mergeCell ref="AI38:AI39"/>
    <mergeCell ref="AR40:AR41"/>
    <mergeCell ref="H42:H43"/>
    <mergeCell ref="J42:J43"/>
    <mergeCell ref="K42:K43"/>
    <mergeCell ref="L42:L43"/>
    <mergeCell ref="M42:M43"/>
    <mergeCell ref="N42:N43"/>
    <mergeCell ref="O42:O43"/>
    <mergeCell ref="AI42:AI43"/>
    <mergeCell ref="AJ42:AJ43"/>
    <mergeCell ref="AL42:AL43"/>
    <mergeCell ref="AM42:AM43"/>
    <mergeCell ref="AN42:AN43"/>
    <mergeCell ref="AO42:AO43"/>
    <mergeCell ref="AP42:AP43"/>
    <mergeCell ref="AQ42:AQ43"/>
    <mergeCell ref="AR42:AR43"/>
    <mergeCell ref="O40:O41"/>
    <mergeCell ref="AI40:AI41"/>
    <mergeCell ref="U40:U41"/>
    <mergeCell ref="U42:U43"/>
    <mergeCell ref="AJ40:AJ41"/>
    <mergeCell ref="AL40:AL41"/>
    <mergeCell ref="AM40:AM41"/>
    <mergeCell ref="AN40:AN41"/>
    <mergeCell ref="AO40:AO41"/>
    <mergeCell ref="AP40:AP41"/>
    <mergeCell ref="AQ40:AQ41"/>
    <mergeCell ref="H40:H41"/>
    <mergeCell ref="J40:J41"/>
    <mergeCell ref="K40:K41"/>
    <mergeCell ref="L40:L41"/>
    <mergeCell ref="N40:N41"/>
    <mergeCell ref="M40:M41"/>
    <mergeCell ref="AH33:AH45"/>
    <mergeCell ref="AJ33:AJ35"/>
    <mergeCell ref="AK33:AK35"/>
    <mergeCell ref="AL33:AL35"/>
    <mergeCell ref="AM33:AM35"/>
    <mergeCell ref="AN33:AN35"/>
    <mergeCell ref="AO33:AO35"/>
    <mergeCell ref="L44:L45"/>
    <mergeCell ref="M44:M45"/>
    <mergeCell ref="N44:N45"/>
    <mergeCell ref="O44:O45"/>
    <mergeCell ref="AO62:AO63"/>
    <mergeCell ref="AP62:AP63"/>
    <mergeCell ref="AQ62:AQ63"/>
    <mergeCell ref="AR62:AR63"/>
    <mergeCell ref="H64:H65"/>
    <mergeCell ref="H66:H67"/>
    <mergeCell ref="H68:H69"/>
    <mergeCell ref="J62:J63"/>
    <mergeCell ref="AJ64:AJ65"/>
    <mergeCell ref="AL64:AL65"/>
    <mergeCell ref="AM64:AM65"/>
    <mergeCell ref="AN64:AN65"/>
    <mergeCell ref="AO64:AO65"/>
    <mergeCell ref="AP64:AP65"/>
    <mergeCell ref="AQ64:AQ65"/>
    <mergeCell ref="AR64:AR65"/>
    <mergeCell ref="M66:M67"/>
    <mergeCell ref="M68:M69"/>
    <mergeCell ref="AJ66:AJ67"/>
    <mergeCell ref="AJ68:AJ69"/>
    <mergeCell ref="AM66:AM67"/>
    <mergeCell ref="AM68:AM69"/>
    <mergeCell ref="K68:K69"/>
    <mergeCell ref="M64:M65"/>
    <mergeCell ref="AL58:AL59"/>
    <mergeCell ref="AM58:AM59"/>
    <mergeCell ref="AN58:AN59"/>
    <mergeCell ref="AN60:AN61"/>
    <mergeCell ref="AM60:AM61"/>
    <mergeCell ref="A62:A63"/>
    <mergeCell ref="E62:E63"/>
    <mergeCell ref="H62:H63"/>
    <mergeCell ref="L62:L63"/>
    <mergeCell ref="M62:M63"/>
    <mergeCell ref="N62:N63"/>
    <mergeCell ref="AL60:AL61"/>
    <mergeCell ref="AK60:AK61"/>
    <mergeCell ref="O62:O63"/>
    <mergeCell ref="AI62:AI63"/>
    <mergeCell ref="AJ62:AJ63"/>
    <mergeCell ref="AK62:AK63"/>
    <mergeCell ref="AL62:AL63"/>
    <mergeCell ref="O60:O61"/>
    <mergeCell ref="AM62:AM63"/>
    <mergeCell ref="AN62:AN63"/>
    <mergeCell ref="P62:P63"/>
    <mergeCell ref="AH58:AH61"/>
    <mergeCell ref="Q62:Q63"/>
    <mergeCell ref="AL54:AL55"/>
    <mergeCell ref="AL56:AL57"/>
    <mergeCell ref="AK56:AK57"/>
    <mergeCell ref="A58:A59"/>
    <mergeCell ref="A60:A61"/>
    <mergeCell ref="E58:E61"/>
    <mergeCell ref="H58:H59"/>
    <mergeCell ref="H60:H61"/>
    <mergeCell ref="J58:J59"/>
    <mergeCell ref="J60:J61"/>
    <mergeCell ref="K58:K59"/>
    <mergeCell ref="K60:K61"/>
    <mergeCell ref="L58:L59"/>
    <mergeCell ref="L60:L61"/>
    <mergeCell ref="M58:M59"/>
    <mergeCell ref="M60:M61"/>
    <mergeCell ref="N58:N59"/>
    <mergeCell ref="N60:N61"/>
    <mergeCell ref="O58:O59"/>
    <mergeCell ref="AI58:AI59"/>
    <mergeCell ref="AI60:AI61"/>
    <mergeCell ref="AJ58:AJ59"/>
    <mergeCell ref="AJ60:AJ61"/>
    <mergeCell ref="AK58:AK59"/>
    <mergeCell ref="AJ48:AJ49"/>
    <mergeCell ref="AI50:AI51"/>
    <mergeCell ref="AJ50:AJ51"/>
    <mergeCell ref="AI52:AI53"/>
    <mergeCell ref="AJ52:AJ53"/>
    <mergeCell ref="AK48:AK49"/>
    <mergeCell ref="AK50:AK51"/>
    <mergeCell ref="AK52:AK53"/>
    <mergeCell ref="AL48:AL49"/>
    <mergeCell ref="AL50:AL51"/>
    <mergeCell ref="AL52:AL53"/>
    <mergeCell ref="AM50:AM51"/>
    <mergeCell ref="AM52:AM53"/>
    <mergeCell ref="AN52:AN53"/>
    <mergeCell ref="AO52:AO53"/>
    <mergeCell ref="AP52:AP53"/>
    <mergeCell ref="AQ52:AQ53"/>
    <mergeCell ref="AR52:AR53"/>
    <mergeCell ref="A54:A55"/>
    <mergeCell ref="M54:M55"/>
    <mergeCell ref="N54:N55"/>
    <mergeCell ref="B33:B75"/>
    <mergeCell ref="K66:K67"/>
    <mergeCell ref="A56:A57"/>
    <mergeCell ref="E54:E57"/>
    <mergeCell ref="H54:H55"/>
    <mergeCell ref="H56:H57"/>
    <mergeCell ref="J54:J55"/>
    <mergeCell ref="J56:J57"/>
    <mergeCell ref="K54:K55"/>
    <mergeCell ref="K56:K57"/>
    <mergeCell ref="L54:L55"/>
    <mergeCell ref="L56:L57"/>
    <mergeCell ref="AJ54:AJ55"/>
    <mergeCell ref="AJ56:AJ57"/>
    <mergeCell ref="AK46:AK47"/>
    <mergeCell ref="AL46:AL47"/>
    <mergeCell ref="AM46:AM47"/>
    <mergeCell ref="AN46:AN47"/>
    <mergeCell ref="AO46:AO47"/>
    <mergeCell ref="AP46:AP47"/>
    <mergeCell ref="AQ46:AQ47"/>
    <mergeCell ref="AR46:AR47"/>
    <mergeCell ref="AM48:AM49"/>
    <mergeCell ref="A64:A65"/>
    <mergeCell ref="A66:A67"/>
    <mergeCell ref="A68:A69"/>
    <mergeCell ref="A70:A71"/>
    <mergeCell ref="A72:A73"/>
    <mergeCell ref="E64:E73"/>
    <mergeCell ref="K70:K71"/>
    <mergeCell ref="N72:N73"/>
    <mergeCell ref="O72:O73"/>
    <mergeCell ref="M72:M73"/>
    <mergeCell ref="H70:H71"/>
    <mergeCell ref="H72:H73"/>
    <mergeCell ref="J64:J65"/>
    <mergeCell ref="J66:J67"/>
    <mergeCell ref="J68:J69"/>
    <mergeCell ref="J70:J71"/>
    <mergeCell ref="J72:J73"/>
    <mergeCell ref="L64:L65"/>
    <mergeCell ref="L66:L67"/>
    <mergeCell ref="L68:L69"/>
    <mergeCell ref="K72:K73"/>
    <mergeCell ref="L70:L71"/>
    <mergeCell ref="L72:L73"/>
    <mergeCell ref="M70:M71"/>
    <mergeCell ref="A48:A49"/>
    <mergeCell ref="A50:A51"/>
    <mergeCell ref="A52:A53"/>
    <mergeCell ref="E48:E53"/>
    <mergeCell ref="H48:H49"/>
    <mergeCell ref="H50:H51"/>
    <mergeCell ref="H52:H53"/>
    <mergeCell ref="J48:J49"/>
    <mergeCell ref="J50:J51"/>
    <mergeCell ref="J52:J53"/>
    <mergeCell ref="E46:E47"/>
    <mergeCell ref="J46:J47"/>
    <mergeCell ref="K46:K47"/>
    <mergeCell ref="L46:L47"/>
    <mergeCell ref="M46:M47"/>
    <mergeCell ref="N46:N47"/>
    <mergeCell ref="O46:O47"/>
    <mergeCell ref="AI46:AI47"/>
    <mergeCell ref="H46:H47"/>
    <mergeCell ref="U46:U47"/>
    <mergeCell ref="P46:P47"/>
    <mergeCell ref="Q46:Q47"/>
    <mergeCell ref="R46:R47"/>
    <mergeCell ref="AC46:AC47"/>
    <mergeCell ref="AE46:AE47"/>
    <mergeCell ref="AH46:AH47"/>
    <mergeCell ref="AR23:AR24"/>
    <mergeCell ref="AQ23:AQ24"/>
    <mergeCell ref="AP23:AP24"/>
    <mergeCell ref="AO23:AO24"/>
    <mergeCell ref="AN23:AN24"/>
    <mergeCell ref="AK21:AK22"/>
    <mergeCell ref="AK23:AK24"/>
    <mergeCell ref="O21:O22"/>
    <mergeCell ref="O23:O24"/>
    <mergeCell ref="AM21:AM22"/>
    <mergeCell ref="AM23:AM24"/>
    <mergeCell ref="AL21:AL22"/>
    <mergeCell ref="AL23:AL24"/>
    <mergeCell ref="P23:P24"/>
    <mergeCell ref="Q23:Q24"/>
    <mergeCell ref="R23:R24"/>
    <mergeCell ref="S23:S24"/>
    <mergeCell ref="U23:U24"/>
    <mergeCell ref="W23:W24"/>
    <mergeCell ref="Y23:Y24"/>
    <mergeCell ref="AA23:AA24"/>
    <mergeCell ref="AC23:AC24"/>
    <mergeCell ref="AE23:AE24"/>
    <mergeCell ref="AH23:AH24"/>
    <mergeCell ref="AO19:AO20"/>
    <mergeCell ref="AP19:AP20"/>
    <mergeCell ref="AQ19:AQ20"/>
    <mergeCell ref="AR19:AR20"/>
    <mergeCell ref="AR21:AR22"/>
    <mergeCell ref="AQ21:AQ22"/>
    <mergeCell ref="AP21:AP22"/>
    <mergeCell ref="AO21:AO22"/>
    <mergeCell ref="AN21:AN22"/>
    <mergeCell ref="A19:A20"/>
    <mergeCell ref="H19:H20"/>
    <mergeCell ref="J19:J20"/>
    <mergeCell ref="K19:K20"/>
    <mergeCell ref="L19:L20"/>
    <mergeCell ref="M19:M20"/>
    <mergeCell ref="N19:N20"/>
    <mergeCell ref="J23:J24"/>
    <mergeCell ref="H23:H24"/>
    <mergeCell ref="H21:H22"/>
    <mergeCell ref="A21:A22"/>
    <mergeCell ref="A23:A24"/>
    <mergeCell ref="E19:E24"/>
    <mergeCell ref="J21:J22"/>
    <mergeCell ref="B19:B24"/>
    <mergeCell ref="N23:N24"/>
    <mergeCell ref="M21:M22"/>
    <mergeCell ref="L21:L22"/>
    <mergeCell ref="K21:K22"/>
    <mergeCell ref="K23:K24"/>
    <mergeCell ref="L23:L24"/>
    <mergeCell ref="M23:M24"/>
    <mergeCell ref="AO14:AO16"/>
    <mergeCell ref="AP14:AP16"/>
    <mergeCell ref="AQ14:AQ16"/>
    <mergeCell ref="AR14:AR16"/>
    <mergeCell ref="A17:A18"/>
    <mergeCell ref="AN17:AN18"/>
    <mergeCell ref="AO17:AO18"/>
    <mergeCell ref="E17:E18"/>
    <mergeCell ref="H17:H18"/>
    <mergeCell ref="J17:J18"/>
    <mergeCell ref="K17:K18"/>
    <mergeCell ref="L17:L18"/>
    <mergeCell ref="M17:M18"/>
    <mergeCell ref="N17:N18"/>
    <mergeCell ref="O17:O18"/>
    <mergeCell ref="AI17:AI18"/>
    <mergeCell ref="AJ17:AJ18"/>
    <mergeCell ref="AK17:AK18"/>
    <mergeCell ref="AL17:AL18"/>
    <mergeCell ref="AM17:AM18"/>
    <mergeCell ref="B14:B18"/>
    <mergeCell ref="I14:I18"/>
    <mergeCell ref="A14:A16"/>
    <mergeCell ref="E14:E16"/>
    <mergeCell ref="H14:H16"/>
    <mergeCell ref="J14:J16"/>
    <mergeCell ref="K14:K16"/>
    <mergeCell ref="L14:L16"/>
    <mergeCell ref="M14:M16"/>
    <mergeCell ref="N14:N16"/>
    <mergeCell ref="O14:O16"/>
    <mergeCell ref="E7:E8"/>
    <mergeCell ref="E9:E13"/>
    <mergeCell ref="O9:O10"/>
    <mergeCell ref="O11:O13"/>
    <mergeCell ref="A9:A10"/>
    <mergeCell ref="A11:A13"/>
    <mergeCell ref="H9:H10"/>
    <mergeCell ref="H11:H13"/>
    <mergeCell ref="J9:J10"/>
    <mergeCell ref="J11:J13"/>
    <mergeCell ref="K9:K10"/>
    <mergeCell ref="K11:K13"/>
    <mergeCell ref="B9:B13"/>
    <mergeCell ref="I9:I13"/>
    <mergeCell ref="A7:A8"/>
    <mergeCell ref="B7:B8"/>
    <mergeCell ref="C7:D7"/>
    <mergeCell ref="F7:F8"/>
    <mergeCell ref="G7:G8"/>
    <mergeCell ref="H7:H8"/>
    <mergeCell ref="I7:I8"/>
    <mergeCell ref="AI7:AI8"/>
    <mergeCell ref="Q7:Q8"/>
    <mergeCell ref="AR7:AR8"/>
    <mergeCell ref="J7:J8"/>
    <mergeCell ref="K7:K8"/>
    <mergeCell ref="L7:L8"/>
    <mergeCell ref="AN7:AN8"/>
    <mergeCell ref="AP7:AP8"/>
    <mergeCell ref="AQ7:AQ8"/>
    <mergeCell ref="AO7:AO8"/>
    <mergeCell ref="AM7:AM8"/>
    <mergeCell ref="AM25:AM26"/>
    <mergeCell ref="AN25:AN26"/>
    <mergeCell ref="AO25:AO26"/>
    <mergeCell ref="AP25:AP26"/>
    <mergeCell ref="AQ25:AQ26"/>
    <mergeCell ref="N29:N30"/>
    <mergeCell ref="N31:N32"/>
    <mergeCell ref="O27:O28"/>
    <mergeCell ref="O29:O30"/>
    <mergeCell ref="O31:O32"/>
    <mergeCell ref="AI27:AI28"/>
    <mergeCell ref="AI29:AI30"/>
    <mergeCell ref="AK25:AK26"/>
    <mergeCell ref="AL25:AL26"/>
    <mergeCell ref="AI31:AI32"/>
    <mergeCell ref="AJ27:AJ28"/>
    <mergeCell ref="AJ29:AJ30"/>
    <mergeCell ref="AJ31:AJ32"/>
    <mergeCell ref="AK27:AK28"/>
    <mergeCell ref="AK29:AK30"/>
    <mergeCell ref="AK31:AK32"/>
    <mergeCell ref="AM27:AM28"/>
    <mergeCell ref="AM29:AM30"/>
    <mergeCell ref="N25:N26"/>
    <mergeCell ref="O25:O26"/>
    <mergeCell ref="AH9:AH13"/>
    <mergeCell ref="AI9:AI10"/>
    <mergeCell ref="AI11:AI13"/>
    <mergeCell ref="AJ9:AJ10"/>
    <mergeCell ref="AJ11:AJ13"/>
    <mergeCell ref="I19:I24"/>
    <mergeCell ref="I25:I32"/>
    <mergeCell ref="AI19:AI20"/>
    <mergeCell ref="AI25:AI26"/>
    <mergeCell ref="AJ25:AJ26"/>
    <mergeCell ref="N9:N10"/>
    <mergeCell ref="N11:N13"/>
    <mergeCell ref="AI14:AI16"/>
    <mergeCell ref="AJ14:AJ16"/>
    <mergeCell ref="AJ19:AJ20"/>
    <mergeCell ref="AJ21:AJ22"/>
    <mergeCell ref="AJ23:AJ24"/>
    <mergeCell ref="AH14:AH16"/>
    <mergeCell ref="P9:P10"/>
    <mergeCell ref="P11:P13"/>
    <mergeCell ref="P14:P16"/>
    <mergeCell ref="M9:M10"/>
    <mergeCell ref="M11:M13"/>
    <mergeCell ref="M1:O1"/>
    <mergeCell ref="M2:O2"/>
    <mergeCell ref="M3:O3"/>
    <mergeCell ref="C2:L3"/>
    <mergeCell ref="A1:B3"/>
    <mergeCell ref="C1:L1"/>
    <mergeCell ref="A5:AR5"/>
    <mergeCell ref="A25:A26"/>
    <mergeCell ref="AL9:AL10"/>
    <mergeCell ref="AL11:AL13"/>
    <mergeCell ref="E25:E26"/>
    <mergeCell ref="H25:H26"/>
    <mergeCell ref="J25:J26"/>
    <mergeCell ref="K25:K26"/>
    <mergeCell ref="L25:L26"/>
    <mergeCell ref="M25:M26"/>
    <mergeCell ref="AK7:AL8"/>
    <mergeCell ref="AJ7:AJ8"/>
    <mergeCell ref="AH7:AH8"/>
    <mergeCell ref="AI23:AI24"/>
    <mergeCell ref="AI21:AI22"/>
    <mergeCell ref="B25:B32"/>
    <mergeCell ref="L9:L10"/>
    <mergeCell ref="L11:L13"/>
    <mergeCell ref="O19:O20"/>
    <mergeCell ref="AM9:AM10"/>
    <mergeCell ref="AM11:AM13"/>
    <mergeCell ref="AN9:AN10"/>
    <mergeCell ref="AK9:AK10"/>
    <mergeCell ref="AK11:AK13"/>
    <mergeCell ref="AK14:AK16"/>
    <mergeCell ref="AL14:AL16"/>
    <mergeCell ref="AM14:AM16"/>
    <mergeCell ref="AN14:AN16"/>
    <mergeCell ref="AK19:AK20"/>
    <mergeCell ref="AL19:AL20"/>
    <mergeCell ref="AM19:AM20"/>
    <mergeCell ref="AN19:AN20"/>
    <mergeCell ref="Q14:Q16"/>
    <mergeCell ref="P17:P18"/>
    <mergeCell ref="Q17:Q18"/>
    <mergeCell ref="R17:R18"/>
    <mergeCell ref="S17:S18"/>
    <mergeCell ref="P19:P20"/>
    <mergeCell ref="Q19:Q20"/>
    <mergeCell ref="R19:R20"/>
    <mergeCell ref="S19:S20"/>
    <mergeCell ref="U19:U20"/>
    <mergeCell ref="AP9:AP10"/>
    <mergeCell ref="AP11:AP13"/>
    <mergeCell ref="AQ9:AQ10"/>
    <mergeCell ref="M7:N8"/>
    <mergeCell ref="O7:O8"/>
    <mergeCell ref="P7:P8"/>
    <mergeCell ref="U8:V8"/>
    <mergeCell ref="W8:X8"/>
    <mergeCell ref="Y8:Z8"/>
    <mergeCell ref="AA8:AB8"/>
    <mergeCell ref="AC8:AD8"/>
    <mergeCell ref="AE8:AF8"/>
    <mergeCell ref="R7:R8"/>
    <mergeCell ref="S7:AF7"/>
    <mergeCell ref="S8:T8"/>
    <mergeCell ref="AG7:AG8"/>
    <mergeCell ref="AN11:AN13"/>
    <mergeCell ref="AO9:AO10"/>
    <mergeCell ref="AO11:AO13"/>
    <mergeCell ref="AQ11:AQ13"/>
    <mergeCell ref="Q9:Q10"/>
    <mergeCell ref="Q11:Q13"/>
    <mergeCell ref="AR9:AR10"/>
    <mergeCell ref="AR11:AR13"/>
    <mergeCell ref="AR25:AR26"/>
    <mergeCell ref="E27:E32"/>
    <mergeCell ref="AL27:AL28"/>
    <mergeCell ref="AL29:AL30"/>
    <mergeCell ref="AL31:AL32"/>
    <mergeCell ref="K27:K28"/>
    <mergeCell ref="K29:K30"/>
    <mergeCell ref="K31:K32"/>
    <mergeCell ref="L27:L28"/>
    <mergeCell ref="L29:L30"/>
    <mergeCell ref="L31:L32"/>
    <mergeCell ref="M27:M28"/>
    <mergeCell ref="M29:M30"/>
    <mergeCell ref="M31:M32"/>
    <mergeCell ref="N27:N28"/>
    <mergeCell ref="AM31:AM32"/>
    <mergeCell ref="AN27:AN28"/>
    <mergeCell ref="AN29:AN30"/>
    <mergeCell ref="AN31:AN32"/>
    <mergeCell ref="AO27:AO28"/>
    <mergeCell ref="AO29:AO30"/>
    <mergeCell ref="AO31:AO32"/>
    <mergeCell ref="A27:A28"/>
    <mergeCell ref="A29:A30"/>
    <mergeCell ref="A31:A32"/>
    <mergeCell ref="H27:H28"/>
    <mergeCell ref="H29:H30"/>
    <mergeCell ref="H31:H32"/>
    <mergeCell ref="J27:J28"/>
    <mergeCell ref="J29:J30"/>
    <mergeCell ref="J31:J32"/>
    <mergeCell ref="AP27:AP28"/>
    <mergeCell ref="AP29:AP30"/>
    <mergeCell ref="AP31:AP32"/>
    <mergeCell ref="AR33:AR35"/>
    <mergeCell ref="AQ27:AQ28"/>
    <mergeCell ref="AQ29:AQ30"/>
    <mergeCell ref="AQ31:AQ32"/>
    <mergeCell ref="AR27:AR28"/>
    <mergeCell ref="AR29:AR30"/>
    <mergeCell ref="AR31:AR32"/>
    <mergeCell ref="AP33:AP35"/>
    <mergeCell ref="AQ33:AQ35"/>
    <mergeCell ref="A33:A35"/>
    <mergeCell ref="E33:E35"/>
    <mergeCell ref="H33:H35"/>
    <mergeCell ref="J33:J35"/>
    <mergeCell ref="K33:K35"/>
    <mergeCell ref="L33:L35"/>
    <mergeCell ref="N33:N35"/>
    <mergeCell ref="O33:O35"/>
    <mergeCell ref="AI33:AI35"/>
    <mergeCell ref="U33:U34"/>
    <mergeCell ref="Y33:Y34"/>
    <mergeCell ref="AA33:AA34"/>
    <mergeCell ref="AC33:AC34"/>
    <mergeCell ref="AE33:AE34"/>
    <mergeCell ref="P33:P35"/>
    <mergeCell ref="Q33:Q35"/>
    <mergeCell ref="R33:R35"/>
    <mergeCell ref="S33:S35"/>
    <mergeCell ref="O66:O67"/>
    <mergeCell ref="O68:O69"/>
    <mergeCell ref="O70:O71"/>
    <mergeCell ref="AI66:AI67"/>
    <mergeCell ref="AI68:AI69"/>
    <mergeCell ref="AI70:AI71"/>
    <mergeCell ref="M33:M35"/>
    <mergeCell ref="M48:M49"/>
    <mergeCell ref="M50:M51"/>
    <mergeCell ref="M52:M53"/>
    <mergeCell ref="N48:N49"/>
    <mergeCell ref="N50:N51"/>
    <mergeCell ref="N52:N53"/>
    <mergeCell ref="O48:O49"/>
    <mergeCell ref="AI56:AI57"/>
    <mergeCell ref="AI44:AI45"/>
    <mergeCell ref="P36:P37"/>
    <mergeCell ref="Q36:Q37"/>
    <mergeCell ref="R36:R37"/>
    <mergeCell ref="S36:S37"/>
    <mergeCell ref="U36:U37"/>
    <mergeCell ref="U38:U39"/>
    <mergeCell ref="U44:U45"/>
    <mergeCell ref="P38:P39"/>
    <mergeCell ref="AJ46:AJ47"/>
    <mergeCell ref="O50:O51"/>
    <mergeCell ref="O52:O53"/>
    <mergeCell ref="AI48:AI49"/>
    <mergeCell ref="M56:M57"/>
    <mergeCell ref="AJ70:AJ71"/>
    <mergeCell ref="AJ72:AJ73"/>
    <mergeCell ref="AL66:AL67"/>
    <mergeCell ref="AL68:AL69"/>
    <mergeCell ref="AL70:AL71"/>
    <mergeCell ref="AK64:AK65"/>
    <mergeCell ref="AK66:AK67"/>
    <mergeCell ref="AK68:AK69"/>
    <mergeCell ref="AK70:AK71"/>
    <mergeCell ref="AK72:AK73"/>
    <mergeCell ref="AL72:AL73"/>
    <mergeCell ref="N64:N65"/>
    <mergeCell ref="O64:O65"/>
    <mergeCell ref="AI64:AI65"/>
    <mergeCell ref="AI72:AI73"/>
    <mergeCell ref="N56:N57"/>
    <mergeCell ref="O54:O55"/>
    <mergeCell ref="O56:O57"/>
    <mergeCell ref="AI54:AI55"/>
    <mergeCell ref="AM70:AM71"/>
    <mergeCell ref="AM72:AM73"/>
    <mergeCell ref="AN66:AN67"/>
    <mergeCell ref="AN72:AN73"/>
    <mergeCell ref="AO72:AO73"/>
    <mergeCell ref="AP72:AP73"/>
    <mergeCell ref="AQ72:AQ73"/>
    <mergeCell ref="AR72:AR73"/>
    <mergeCell ref="AO66:AO67"/>
    <mergeCell ref="AP66:AP67"/>
    <mergeCell ref="AQ66:AQ67"/>
    <mergeCell ref="AR66:AR67"/>
    <mergeCell ref="AI74:AI75"/>
    <mergeCell ref="AJ74:AJ75"/>
    <mergeCell ref="AK74:AK75"/>
    <mergeCell ref="AL74:AL75"/>
    <mergeCell ref="AM74:AM75"/>
    <mergeCell ref="N74:N75"/>
    <mergeCell ref="M74:M75"/>
    <mergeCell ref="A74:A75"/>
    <mergeCell ref="E74:E75"/>
    <mergeCell ref="H74:H75"/>
    <mergeCell ref="J74:J75"/>
    <mergeCell ref="K74:K75"/>
    <mergeCell ref="L74:L75"/>
    <mergeCell ref="O74:O75"/>
    <mergeCell ref="I33:I75"/>
    <mergeCell ref="K48:K49"/>
    <mergeCell ref="K50:K51"/>
    <mergeCell ref="K52:K53"/>
    <mergeCell ref="L48:L49"/>
    <mergeCell ref="L50:L51"/>
    <mergeCell ref="L52:L53"/>
    <mergeCell ref="K62:K63"/>
    <mergeCell ref="K64:K65"/>
    <mergeCell ref="A46:A47"/>
    <mergeCell ref="W19:W20"/>
    <mergeCell ref="Y19:Y20"/>
    <mergeCell ref="AA19:AA20"/>
    <mergeCell ref="AC19:AC20"/>
    <mergeCell ref="AE19:AE20"/>
    <mergeCell ref="AG19:AG20"/>
    <mergeCell ref="AH19:AH20"/>
    <mergeCell ref="P21:P22"/>
    <mergeCell ref="Q21:Q22"/>
    <mergeCell ref="R21:R22"/>
    <mergeCell ref="S21:S22"/>
    <mergeCell ref="W21:W22"/>
    <mergeCell ref="Y21:Y22"/>
    <mergeCell ref="AA21:AA22"/>
    <mergeCell ref="AC21:AC22"/>
    <mergeCell ref="AE21:AE22"/>
    <mergeCell ref="AH21:AH22"/>
    <mergeCell ref="U21:U22"/>
    <mergeCell ref="P25:P26"/>
    <mergeCell ref="Q25:Q26"/>
    <mergeCell ref="R25:R26"/>
    <mergeCell ref="S25:S26"/>
    <mergeCell ref="U25:U26"/>
    <mergeCell ref="W25:W26"/>
    <mergeCell ref="Y25:Y26"/>
    <mergeCell ref="AA25:AA26"/>
    <mergeCell ref="AC25:AC26"/>
    <mergeCell ref="AE25:AE26"/>
    <mergeCell ref="AH25:AH26"/>
    <mergeCell ref="P27:P28"/>
    <mergeCell ref="Q27:Q28"/>
    <mergeCell ref="R27:R28"/>
    <mergeCell ref="S27:S28"/>
    <mergeCell ref="P29:P30"/>
    <mergeCell ref="P31:P32"/>
    <mergeCell ref="Q29:Q30"/>
    <mergeCell ref="Q31:Q32"/>
    <mergeCell ref="R29:R30"/>
    <mergeCell ref="R31:R32"/>
    <mergeCell ref="S29:S30"/>
    <mergeCell ref="S31:S32"/>
    <mergeCell ref="U27:U28"/>
    <mergeCell ref="U29:U30"/>
    <mergeCell ref="U31:U32"/>
    <mergeCell ref="W27:W28"/>
    <mergeCell ref="W29:W30"/>
    <mergeCell ref="W31:W32"/>
    <mergeCell ref="Y27:Y28"/>
    <mergeCell ref="Y29:Y30"/>
    <mergeCell ref="Y31:Y32"/>
    <mergeCell ref="AA27:AA28"/>
    <mergeCell ref="AA29:AA30"/>
    <mergeCell ref="AA31:AA32"/>
    <mergeCell ref="AC27:AC28"/>
    <mergeCell ref="AC29:AC30"/>
    <mergeCell ref="AC31:AC32"/>
    <mergeCell ref="AE27:AE28"/>
    <mergeCell ref="AE29:AE30"/>
    <mergeCell ref="AE31:AE32"/>
    <mergeCell ref="AH27:AH28"/>
    <mergeCell ref="AH29:AH30"/>
    <mergeCell ref="AH31:AH32"/>
  </mergeCells>
  <conditionalFormatting sqref="N9 N11 N14 N17 N19 AL19 N21:N23 AL21 AL23 N25 N27 N29 N31 N48 N50 N52 N54 N56 N58 N60 N62 N64 N66:N72 N74 AL40 N44 N42 AL44 AL42 N46 AL46 N33 N36 N38 N40">
    <cfRule type="expression" dxfId="9" priority="22">
      <formula>N9="EXTREMO"</formula>
    </cfRule>
    <cfRule type="expression" dxfId="8" priority="23">
      <formula>N9="MODERADO"</formula>
    </cfRule>
    <cfRule type="expression" dxfId="7" priority="24">
      <formula>N9="ALTO"</formula>
    </cfRule>
    <cfRule type="expression" dxfId="6" priority="25">
      <formula>N9="BAJO"</formula>
    </cfRule>
  </conditionalFormatting>
  <conditionalFormatting sqref="N9 N11 N14 N17 N19 AL19 N21:N23 AL21 AL23 N25 N27 N29 N31 N48 N50 N52 N54 N56 N58 N60 N62 N64 N66:N72 N74 AL40 N44 N42 AL44 AL42 N46 AL46 N33 N36 N38 N40">
    <cfRule type="expression" dxfId="5" priority="21">
      <formula>N9=" "</formula>
    </cfRule>
  </conditionalFormatting>
  <conditionalFormatting sqref="AL25 AL9 AL11 AL14 AL17 AL27 AL29 AL31 AL48 AL50 AL52 AL54 AL56 AL58 AL60 AL62 AL64 AL66 AL68 AL70 AL72 AL74 AL33 AL36 AL38">
    <cfRule type="expression" dxfId="4" priority="2">
      <formula>AL9="EXTREMO"</formula>
    </cfRule>
    <cfRule type="expression" dxfId="3" priority="3">
      <formula>AL9="MODERADO"</formula>
    </cfRule>
    <cfRule type="expression" dxfId="2" priority="4">
      <formula>AL9="ALTO"</formula>
    </cfRule>
    <cfRule type="expression" dxfId="1" priority="5">
      <formula>AL9="BAJO"</formula>
    </cfRule>
  </conditionalFormatting>
  <conditionalFormatting sqref="AL25 AL9 AL11 AL14 AL17 AL27 AL29 AL31 AL48 AL50 AL52 AL54 AL56 AL58 AL60 AL62 AL64 AL66 AL68 AL70 AL72 AL74 AL33 AL36 AL38">
    <cfRule type="expression" dxfId="0" priority="1">
      <formula>AL9=" "</formula>
    </cfRule>
  </conditionalFormatting>
  <dataValidations xWindow="916" yWindow="610" count="3">
    <dataValidation allowBlank="1" showInputMessage="1" showErrorMessage="1" prompt="Se incluyó a partír de la Guía de riesgos borrador del DAFP" sqref="S8" xr:uid="{00000000-0002-0000-0000-000000000000}"/>
    <dataValidation allowBlank="1" showInputMessage="1" showErrorMessage="1" prompt="Estructura:_x000a__x000a_Responsable +_x000a_Periodicidad +_x000a_Proposito +_x000a_Cómo se realiza +_x000a_Qué pasa con las desviaciones +_x000a_Evidencia" sqref="O7:O8" xr:uid="{00000000-0002-0000-0000-000001000000}"/>
    <dataValidation allowBlank="1" showInputMessage="1" showErrorMessage="1" prompt="En la Guía del DAFP añaden campo de descripción del riesgo. Es la suma de Riesgo + Causas + Consecuencias: Complejiza el asunto" sqref="F6" xr:uid="{00000000-0002-0000-0000-00000200000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xWindow="916" yWindow="610" count="15">
        <x14:dataValidation type="list" allowBlank="1" showInputMessage="1" showErrorMessage="1" xr:uid="{00000000-0002-0000-0000-000006000000}">
          <x14:formula1>
            <xm:f>Listas!$D$2:$D$11</xm:f>
          </x14:formula1>
          <xm:sqref>J9 J11 J14 J17 J19 J23 J21 J25 J27 J29 J31 J48 J50 J52 J54 J56 J58 J60 J62 J64 J66 J68 J70 J72 J74 J46 J42 J44 J33 J36 J38 J40</xm:sqref>
        </x14:dataValidation>
        <x14:dataValidation type="list" allowBlank="1" showInputMessage="1" showErrorMessage="1" xr:uid="{00000000-0002-0000-0000-000009000000}">
          <x14:formula1>
            <xm:f>Listas!$A$21:$A$26</xm:f>
          </x14:formula1>
          <xm:sqref>E25 D9:D75</xm:sqref>
        </x14:dataValidation>
        <x14:dataValidation type="list" allowBlank="1" showInputMessage="1" showErrorMessage="1" xr:uid="{00000000-0002-0000-0000-00000A000000}">
          <x14:formula1>
            <xm:f>Listas!$B$43:$B$45</xm:f>
          </x14:formula1>
          <xm:sqref>AE9:AE19 AE21 AE23 AE25 AE27 AE29 AE31 AE33 AE35:AE46 AE48 AE50 AE52 AE54:AE62 AE64 AE66 AE68 AE70 AE72 AE74</xm:sqref>
        </x14:dataValidation>
        <x14:dataValidation type="list" allowBlank="1" showInputMessage="1" showErrorMessage="1" xr:uid="{00000000-0002-0000-0000-00000B000000}">
          <x14:formula1>
            <xm:f>Listas!$B$41:$B$42</xm:f>
          </x14:formula1>
          <xm:sqref>AC9:AC19 AC21 AC23 AC25 AC31 AC27 AC29 AC33 AC35:AC46 AC48 AC50 AC52 AC54 AC56 AC58:AC62 AC64 AC66 AC68 AC70 AC72 AC74</xm:sqref>
        </x14:dataValidation>
        <x14:dataValidation type="list" allowBlank="1" showInputMessage="1" showErrorMessage="1" xr:uid="{00000000-0002-0000-0000-00000C000000}">
          <x14:formula1>
            <xm:f>Listas!$B$39:$B$40</xm:f>
          </x14:formula1>
          <xm:sqref>AA9:AA19 AA21 AA23 AA25 AA31 AA27 AA29 AA33 AA35 AA37 AA39 AA41 AA43 AA45:AA46 AA48 AA50 AA52 AA54 AA56 AA58:AA62 AA72 AA64 AA66 AA68 AA70 AA74</xm:sqref>
        </x14:dataValidation>
        <x14:dataValidation type="list" allowBlank="1" showInputMessage="1" showErrorMessage="1" xr:uid="{00000000-0002-0000-0000-00000D000000}">
          <x14:formula1>
            <xm:f>Listas!$B$36:$B$38</xm:f>
          </x14:formula1>
          <xm:sqref>Y9:Y19 Y21 Y23 Y25 Y31 Y27 Y29 Y33 Y35:Y36 Y38 Y40 Y42 Y44 Y46 Y48 Y50 Y52 Y54 Y56 Y58:Y62 Y64 Y66 Y68 Y70 Y72 Y74</xm:sqref>
        </x14:dataValidation>
        <x14:dataValidation type="list" allowBlank="1" showInputMessage="1" showErrorMessage="1" xr:uid="{00000000-0002-0000-0000-00000E000000}">
          <x14:formula1>
            <xm:f>Listas!$B$34:$B$35</xm:f>
          </x14:formula1>
          <xm:sqref>W9:W19 W21 W23 W25 W27 W31 W29 W33 W42 W44 W36 W38 W40 W46 W48 W50 W52 W54 W56 W58:W62 W64 W66 W68 W70 W72 W74</xm:sqref>
        </x14:dataValidation>
        <x14:dataValidation type="list" allowBlank="1" showInputMessage="1" showErrorMessage="1" xr:uid="{00000000-0002-0000-0000-00000F000000}">
          <x14:formula1>
            <xm:f>Listas!$B$32:$B$33</xm:f>
          </x14:formula1>
          <xm:sqref>U9:U19 U21 U23 U25 U31 U27 U29 U33 U35:U36 U46 U38 U40 U42 U44 U48 U50 U52 U54 U56 U58:U62 U72 U64 U66 U68 U70 U74</xm:sqref>
        </x14:dataValidation>
        <x14:dataValidation type="list" allowBlank="1" showInputMessage="1" showErrorMessage="1" xr:uid="{00000000-0002-0000-0000-000010000000}">
          <x14:formula1>
            <xm:f>Listas!$B$30:$B$31</xm:f>
          </x14:formula1>
          <xm:sqref>S9:S17 S19 S21 S23 S25 S27 S31 S29 S33 S36 S38:S48 S50 S52 S54 S56 S58:S62 S64 S66 S68 S70 S72 S74</xm:sqref>
        </x14:dataValidation>
        <x14:dataValidation type="list" allowBlank="1" showInputMessage="1" showErrorMessage="1" xr:uid="{00000000-0002-0000-0000-000011000000}">
          <x14:formula1>
            <xm:f>Listas!$F$9:$F$10</xm:f>
          </x14:formula1>
          <xm:sqref>P9 P11 P14 P17 P19 P21 P23 P25 P27 P31 P29 P33 P36 P38 P40 P46 P44 P42 P48 P50 P52 P54 P56 P58:P62 P66 P64 P68 P70 P72 P74</xm:sqref>
        </x14:dataValidation>
        <x14:dataValidation type="list" allowBlank="1" showInputMessage="1" showErrorMessage="1" prompt="1 - Rara vez_x000a_2 - Improbable_x000a_3 - Posible_x000a_4 - Probable_x000a_5 - Casi Seguro" xr:uid="{00000000-0002-0000-0000-000012000000}">
          <x14:formula1>
            <xm:f>Listas!$F$2:$F$6</xm:f>
          </x14:formula1>
          <xm:sqref>AI23 K9 K11 AI9 AI11 K14 AI14 K17 AI17 K19 AI19 AI21 K21 K23 K25 AI25 K27 K29 K31 AI27 AI29 AI31 K48 K50 K52 AI48 AI50 AI52 K54 K56 AI54 AI56 K58 K62 AI58 K60 AI60 AI62 K64 K66 K68 AI64 K70 K72 AI66 AI68 AI70 AI72 K74 AI74 AI46 K46 K40 K42 AI42 K44 AI44 K33 AI33 AI36 K36 K38 AI38 AI40</xm:sqref>
        </x14:dataValidation>
        <x14:dataValidation type="list" allowBlank="1" showInputMessage="1" showErrorMessage="1" prompt="1 - Insignificante_x000a_2 - Menor_x000a_3 - Moderado_x000a_4 - Mayor_x000a_5 - Catastrófico" xr:uid="{00000000-0002-0000-0000-000013000000}">
          <x14:formula1>
            <xm:f>Listas!$G$2:$G$6</xm:f>
          </x14:formula1>
          <xm:sqref>L9 L11 AJ9 AJ11 L14 AJ14 L17 AJ17 L19 AJ19 AJ21 AJ23 L21 L23 L25 AJ25 L27 L29 L31 AJ27 AJ29 AJ31 L48 L50 L52 AJ48 AJ50 AJ52 L54 L56 AJ54 AJ56 L58 L62 AJ58 L60 AJ60 AJ62 L64 L66 L68 AJ64 L70 L72 AJ66 AJ68 AJ70 AJ72 L74 AJ74 AJ46 L46 L40 L42 AJ42 L44 AJ44 L33 AJ33 AJ36 L36 L38 AJ38 AJ40</xm:sqref>
        </x14:dataValidation>
        <x14:dataValidation type="list" allowBlank="1" showInputMessage="1" showErrorMessage="1" xr:uid="{00000000-0002-0000-0000-000014000000}">
          <x14:formula1>
            <xm:f>Listas!$B$46:$D$46</xm:f>
          </x14:formula1>
          <xm:sqref>Q14 Q9 Q11 Q17 R9:R17 Q19:R19 Q21:R21 Q23:R23 Q25:R25 Q27:R27 Q31:R31 Q29:R29 Q33:R33 Q36:R36 Q50:R50 Q52:R52 Q38:R48 Q54:R54 Q56:R56 Q58:R62 Q66:R66 Q64:R64 Q68:R68 Q70:R70 Q72:R72 Q74:R74</xm:sqref>
        </x14:dataValidation>
        <x14:dataValidation type="list" allowBlank="1" showInputMessage="1" showErrorMessage="1" xr:uid="{00000000-0002-0000-0000-000015000000}">
          <x14:formula1>
            <xm:f>Listas!$D$20:$D$24</xm:f>
          </x14:formula1>
          <xm:sqref>AM9 AM11 AM14 AM17 AM19 AM21 AM23 AM25 AM27 AM29 AM31 AM48 AM50 AM52 AM54:AM58 AM60 AM62 AM64 AM66 AM68 AM70 AM72 AM74 AM46 AM42 AM44 AM33 AM36 AM38:AM40</xm:sqref>
        </x14:dataValidation>
        <x14:dataValidation type="list" allowBlank="1" showInputMessage="1" showErrorMessage="1" xr:uid="{00000000-0002-0000-0000-000008000000}">
          <x14:formula1>
            <xm:f>Listas!$B$21:$B$26</xm:f>
          </x14:formula1>
          <xm:sqref>C9:C75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topLeftCell="E1" workbookViewId="0">
      <selection activeCell="L3" sqref="L3:N3"/>
    </sheetView>
  </sheetViews>
  <sheetFormatPr baseColWidth="10" defaultRowHeight="14.4" x14ac:dyDescent="0.3"/>
  <cols>
    <col min="1" max="2" width="16.5546875" customWidth="1"/>
    <col min="3" max="3" width="59.33203125" customWidth="1"/>
    <col min="4" max="4" width="61.8867187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78"/>
      <c r="B1" s="178"/>
      <c r="C1" s="179" t="s">
        <v>117</v>
      </c>
      <c r="D1" s="179"/>
      <c r="E1" s="179"/>
      <c r="F1" s="179"/>
      <c r="G1" s="179"/>
      <c r="H1" s="179"/>
      <c r="I1" s="179"/>
      <c r="J1" s="179"/>
      <c r="K1" s="179"/>
      <c r="L1" s="171" t="s">
        <v>119</v>
      </c>
      <c r="M1" s="171"/>
      <c r="N1" s="171"/>
    </row>
    <row r="2" spans="1:14" ht="24" customHeight="1" x14ac:dyDescent="0.3">
      <c r="A2" s="178"/>
      <c r="B2" s="178"/>
      <c r="C2" s="172" t="s">
        <v>118</v>
      </c>
      <c r="D2" s="173"/>
      <c r="E2" s="173"/>
      <c r="F2" s="173"/>
      <c r="G2" s="173"/>
      <c r="H2" s="173"/>
      <c r="I2" s="173"/>
      <c r="J2" s="173"/>
      <c r="K2" s="174"/>
      <c r="L2" s="171" t="s">
        <v>120</v>
      </c>
      <c r="M2" s="171"/>
      <c r="N2" s="171"/>
    </row>
    <row r="3" spans="1:14" ht="24" customHeight="1" x14ac:dyDescent="0.3">
      <c r="A3" s="178"/>
      <c r="B3" s="178"/>
      <c r="C3" s="175"/>
      <c r="D3" s="176"/>
      <c r="E3" s="176"/>
      <c r="F3" s="176"/>
      <c r="G3" s="176"/>
      <c r="H3" s="176"/>
      <c r="I3" s="176"/>
      <c r="J3" s="176"/>
      <c r="K3" s="177"/>
      <c r="L3" s="171" t="s">
        <v>222</v>
      </c>
      <c r="M3" s="171"/>
      <c r="N3" s="171"/>
    </row>
    <row r="4" spans="1:14" ht="23.4" x14ac:dyDescent="0.3">
      <c r="A4" s="4"/>
      <c r="B4" s="13"/>
      <c r="C4" s="13"/>
      <c r="I4" s="30"/>
      <c r="J4" s="30"/>
    </row>
    <row r="5" spans="1:14" ht="19.5" customHeight="1" x14ac:dyDescent="0.3">
      <c r="A5" s="198" t="s">
        <v>179</v>
      </c>
      <c r="B5" s="198"/>
      <c r="C5" s="198"/>
      <c r="D5" s="198"/>
      <c r="E5" s="198"/>
      <c r="F5" s="198"/>
    </row>
    <row r="7" spans="1:14" x14ac:dyDescent="0.3">
      <c r="A7" s="32" t="s">
        <v>121</v>
      </c>
      <c r="B7" s="32" t="s">
        <v>122</v>
      </c>
      <c r="C7" s="32" t="s">
        <v>122</v>
      </c>
    </row>
    <row r="8" spans="1:14" ht="17.25" customHeight="1" x14ac:dyDescent="0.3">
      <c r="A8" s="32">
        <v>5</v>
      </c>
      <c r="B8" s="32" t="s">
        <v>123</v>
      </c>
      <c r="C8" s="33" t="s">
        <v>195</v>
      </c>
    </row>
    <row r="9" spans="1:14" ht="14.25" customHeight="1" x14ac:dyDescent="0.3">
      <c r="A9" s="32">
        <v>4</v>
      </c>
      <c r="B9" s="32" t="s">
        <v>124</v>
      </c>
      <c r="C9" s="33" t="s">
        <v>196</v>
      </c>
    </row>
    <row r="10" spans="1:14" x14ac:dyDescent="0.3">
      <c r="A10" s="32">
        <v>3</v>
      </c>
      <c r="B10" s="32" t="s">
        <v>125</v>
      </c>
      <c r="C10" s="33" t="s">
        <v>197</v>
      </c>
    </row>
    <row r="11" spans="1:14" x14ac:dyDescent="0.3">
      <c r="A11" s="32">
        <v>2</v>
      </c>
      <c r="B11" s="32" t="s">
        <v>126</v>
      </c>
      <c r="C11" s="33" t="s">
        <v>198</v>
      </c>
    </row>
    <row r="12" spans="1:14" ht="28.8" x14ac:dyDescent="0.3">
      <c r="A12" s="32">
        <v>1</v>
      </c>
      <c r="B12" s="32" t="s">
        <v>128</v>
      </c>
      <c r="C12" s="34" t="s">
        <v>199</v>
      </c>
    </row>
    <row r="15" spans="1:14" x14ac:dyDescent="0.3">
      <c r="A15" s="198" t="s">
        <v>171</v>
      </c>
      <c r="B15" s="198"/>
      <c r="C15" s="198"/>
      <c r="D15" s="198"/>
      <c r="E15" s="198"/>
      <c r="F15" s="198"/>
    </row>
    <row r="17" spans="1:4" x14ac:dyDescent="0.3">
      <c r="A17" s="32" t="s">
        <v>121</v>
      </c>
      <c r="B17" s="32" t="s">
        <v>122</v>
      </c>
      <c r="C17" s="32" t="s">
        <v>175</v>
      </c>
      <c r="D17" s="32" t="s">
        <v>176</v>
      </c>
    </row>
    <row r="18" spans="1:4" ht="166.5" customHeight="1" x14ac:dyDescent="0.3">
      <c r="A18" s="32">
        <v>5</v>
      </c>
      <c r="B18" s="32" t="s">
        <v>172</v>
      </c>
      <c r="C18" s="54" t="s">
        <v>200</v>
      </c>
      <c r="D18" s="54" t="s">
        <v>191</v>
      </c>
    </row>
    <row r="19" spans="1:4" ht="144" x14ac:dyDescent="0.3">
      <c r="A19" s="32">
        <v>4</v>
      </c>
      <c r="B19" s="32" t="s">
        <v>165</v>
      </c>
      <c r="C19" s="54" t="s">
        <v>201</v>
      </c>
      <c r="D19" s="54" t="s">
        <v>192</v>
      </c>
    </row>
    <row r="20" spans="1:4" ht="158.4" x14ac:dyDescent="0.3">
      <c r="A20" s="32">
        <v>3</v>
      </c>
      <c r="B20" s="32" t="s">
        <v>84</v>
      </c>
      <c r="C20" s="54" t="s">
        <v>202</v>
      </c>
      <c r="D20" s="54" t="s">
        <v>193</v>
      </c>
    </row>
    <row r="21" spans="1:4" ht="158.4" x14ac:dyDescent="0.3">
      <c r="A21" s="32">
        <v>2</v>
      </c>
      <c r="B21" s="32" t="s">
        <v>173</v>
      </c>
      <c r="C21" s="54" t="s">
        <v>204</v>
      </c>
      <c r="D21" s="54" t="s">
        <v>194</v>
      </c>
    </row>
    <row r="22" spans="1:4" ht="129.6" x14ac:dyDescent="0.3">
      <c r="A22" s="32">
        <v>1</v>
      </c>
      <c r="B22" s="32" t="s">
        <v>174</v>
      </c>
      <c r="C22" s="54" t="s">
        <v>203</v>
      </c>
      <c r="D22" s="54" t="s">
        <v>180</v>
      </c>
    </row>
    <row r="23" spans="1:4" ht="15.75" customHeight="1" x14ac:dyDescent="0.3"/>
    <row r="24" spans="1:4" ht="15.75" customHeight="1" x14ac:dyDescent="0.3"/>
    <row r="25" spans="1:4" ht="15.75" customHeight="1" x14ac:dyDescent="0.3"/>
    <row r="26" spans="1:4" ht="15.75" customHeight="1" x14ac:dyDescent="0.3"/>
    <row r="27" spans="1:4" ht="15.75" customHeight="1" x14ac:dyDescent="0.3"/>
    <row r="28" spans="1:4" ht="15.75" customHeight="1" x14ac:dyDescent="0.3"/>
    <row r="29" spans="1:4" ht="15.75" customHeight="1" x14ac:dyDescent="0.3"/>
    <row r="30" spans="1:4" ht="15.75" customHeight="1" x14ac:dyDescent="0.3"/>
    <row r="31" spans="1:4" ht="15.75" customHeight="1" x14ac:dyDescent="0.3"/>
    <row r="32" spans="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50" spans="1:1" x14ac:dyDescent="0.3">
      <c r="A50" t="s">
        <v>225</v>
      </c>
    </row>
    <row r="51" spans="1:1" x14ac:dyDescent="0.3">
      <c r="A51" t="s">
        <v>224</v>
      </c>
    </row>
  </sheetData>
  <mergeCells count="8">
    <mergeCell ref="A15:F15"/>
    <mergeCell ref="L1:N1"/>
    <mergeCell ref="C2:K3"/>
    <mergeCell ref="L2:N2"/>
    <mergeCell ref="L3:N3"/>
    <mergeCell ref="A5:F5"/>
    <mergeCell ref="A1:B3"/>
    <mergeCell ref="C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
  <sheetViews>
    <sheetView topLeftCell="D1" workbookViewId="0">
      <selection activeCell="L3" sqref="L3:N3"/>
    </sheetView>
  </sheetViews>
  <sheetFormatPr baseColWidth="10" defaultRowHeight="14.4" x14ac:dyDescent="0.3"/>
  <cols>
    <col min="1" max="1" width="15" customWidth="1"/>
    <col min="2" max="2" width="20.88671875" customWidth="1"/>
    <col min="3" max="3" width="44" customWidth="1"/>
    <col min="4" max="4" width="33.88671875" customWidth="1"/>
    <col min="6" max="9" width="13" customWidth="1"/>
  </cols>
  <sheetData>
    <row r="1" spans="1:18" ht="26.25" customHeight="1" x14ac:dyDescent="0.3">
      <c r="A1" s="178"/>
      <c r="B1" s="178"/>
      <c r="C1" s="179" t="s">
        <v>117</v>
      </c>
      <c r="D1" s="179"/>
      <c r="E1" s="179"/>
      <c r="F1" s="179"/>
      <c r="G1" s="179"/>
      <c r="H1" s="179"/>
      <c r="I1" s="179"/>
      <c r="J1" s="179"/>
      <c r="K1" s="179"/>
      <c r="L1" s="171" t="s">
        <v>119</v>
      </c>
      <c r="M1" s="171"/>
      <c r="N1" s="171"/>
    </row>
    <row r="2" spans="1:18" ht="28.5" customHeight="1" x14ac:dyDescent="0.3">
      <c r="A2" s="178"/>
      <c r="B2" s="178"/>
      <c r="C2" s="179" t="s">
        <v>118</v>
      </c>
      <c r="D2" s="179"/>
      <c r="E2" s="179"/>
      <c r="F2" s="179"/>
      <c r="G2" s="179"/>
      <c r="H2" s="179"/>
      <c r="I2" s="179"/>
      <c r="J2" s="179"/>
      <c r="K2" s="179"/>
      <c r="L2" s="171" t="s">
        <v>120</v>
      </c>
      <c r="M2" s="171"/>
      <c r="N2" s="171"/>
    </row>
    <row r="3" spans="1:18" ht="28.5" customHeight="1" x14ac:dyDescent="0.3">
      <c r="A3" s="178"/>
      <c r="B3" s="178"/>
      <c r="C3" s="179"/>
      <c r="D3" s="179"/>
      <c r="E3" s="179"/>
      <c r="F3" s="179"/>
      <c r="G3" s="179"/>
      <c r="H3" s="179"/>
      <c r="I3" s="179"/>
      <c r="J3" s="179"/>
      <c r="K3" s="179"/>
      <c r="L3" s="171" t="s">
        <v>222</v>
      </c>
      <c r="M3" s="171"/>
      <c r="N3" s="171"/>
    </row>
    <row r="4" spans="1:18" ht="15" customHeight="1" x14ac:dyDescent="0.3">
      <c r="A4" s="43"/>
      <c r="B4" s="42"/>
      <c r="C4" s="42"/>
      <c r="D4" s="42"/>
      <c r="E4" s="42"/>
      <c r="F4" s="42"/>
      <c r="G4" s="44"/>
      <c r="H4" s="44"/>
      <c r="I4" s="44"/>
      <c r="J4" s="41"/>
      <c r="K4" s="41"/>
      <c r="L4" s="41"/>
      <c r="M4" s="41"/>
      <c r="N4" s="41"/>
    </row>
    <row r="5" spans="1:18" ht="43.2" x14ac:dyDescent="0.3">
      <c r="A5" s="45" t="s">
        <v>133</v>
      </c>
      <c r="B5" s="205" t="s">
        <v>91</v>
      </c>
      <c r="C5" s="206"/>
      <c r="D5" s="206"/>
      <c r="E5" s="207"/>
      <c r="F5" s="46" t="s">
        <v>92</v>
      </c>
      <c r="G5" s="46" t="s">
        <v>93</v>
      </c>
      <c r="H5" s="46" t="s">
        <v>94</v>
      </c>
      <c r="I5" s="46" t="s">
        <v>95</v>
      </c>
      <c r="J5" s="41"/>
      <c r="K5" s="41"/>
      <c r="L5" s="41"/>
      <c r="M5" s="41"/>
      <c r="N5" s="41"/>
      <c r="O5" s="41"/>
      <c r="P5" s="41"/>
      <c r="Q5" s="41"/>
      <c r="R5" s="41"/>
    </row>
    <row r="6" spans="1:18" x14ac:dyDescent="0.3">
      <c r="A6" s="9">
        <v>1</v>
      </c>
      <c r="B6" s="208"/>
      <c r="C6" s="208"/>
      <c r="D6" s="208"/>
      <c r="E6" s="208"/>
      <c r="F6" s="6"/>
      <c r="G6" s="6"/>
      <c r="H6" s="6"/>
      <c r="I6" s="6"/>
      <c r="J6" s="41"/>
      <c r="K6" s="41"/>
      <c r="L6" s="41"/>
      <c r="M6" s="41"/>
      <c r="N6" s="41"/>
      <c r="O6" s="41"/>
      <c r="P6" s="41"/>
      <c r="Q6" s="41"/>
      <c r="R6" s="41"/>
    </row>
    <row r="7" spans="1:18" x14ac:dyDescent="0.3">
      <c r="A7" s="9">
        <v>3</v>
      </c>
      <c r="B7" s="208"/>
      <c r="C7" s="208"/>
      <c r="D7" s="208"/>
      <c r="E7" s="208"/>
      <c r="F7" s="6"/>
      <c r="G7" s="6"/>
      <c r="H7" s="6"/>
      <c r="I7" s="6"/>
      <c r="J7" s="41"/>
      <c r="K7" s="41"/>
      <c r="L7" s="41"/>
      <c r="M7" s="41"/>
      <c r="N7" s="41"/>
      <c r="O7" s="41"/>
      <c r="P7" s="41"/>
      <c r="Q7" s="41"/>
      <c r="R7" s="41"/>
    </row>
    <row r="8" spans="1:18" x14ac:dyDescent="0.3">
      <c r="A8" s="9">
        <v>5</v>
      </c>
      <c r="B8" s="208"/>
      <c r="C8" s="208"/>
      <c r="D8" s="208"/>
      <c r="E8" s="208"/>
      <c r="F8" s="6"/>
      <c r="G8" s="6"/>
      <c r="H8" s="6"/>
      <c r="I8" s="6"/>
      <c r="J8" s="41"/>
      <c r="K8" s="41"/>
      <c r="L8" s="41"/>
      <c r="M8" s="41"/>
      <c r="N8" s="41"/>
      <c r="O8" s="41"/>
      <c r="P8" s="41"/>
      <c r="Q8" s="41"/>
      <c r="R8" s="41"/>
    </row>
    <row r="9" spans="1:18" x14ac:dyDescent="0.3">
      <c r="A9" s="9">
        <v>7</v>
      </c>
      <c r="B9" s="208"/>
      <c r="C9" s="208"/>
      <c r="D9" s="208"/>
      <c r="E9" s="208"/>
      <c r="F9" s="6"/>
      <c r="G9" s="6"/>
      <c r="H9" s="6"/>
      <c r="I9" s="6"/>
      <c r="J9" s="41"/>
      <c r="K9" s="41"/>
      <c r="L9" s="41"/>
      <c r="M9" s="41"/>
      <c r="N9" s="41"/>
      <c r="O9" s="41"/>
      <c r="P9" s="41"/>
      <c r="Q9" s="41"/>
      <c r="R9" s="41"/>
    </row>
    <row r="10" spans="1:18" x14ac:dyDescent="0.3">
      <c r="A10" s="9">
        <v>5</v>
      </c>
      <c r="B10" s="208"/>
      <c r="C10" s="208"/>
      <c r="D10" s="208"/>
      <c r="E10" s="208"/>
      <c r="F10" s="6"/>
      <c r="G10" s="6"/>
      <c r="H10" s="6"/>
      <c r="I10" s="6"/>
      <c r="J10" s="41"/>
      <c r="K10" s="41"/>
      <c r="L10" s="41"/>
      <c r="M10" s="41"/>
      <c r="N10" s="41"/>
      <c r="O10" s="41"/>
      <c r="P10" s="41"/>
      <c r="Q10" s="41"/>
      <c r="R10" s="41"/>
    </row>
    <row r="11" spans="1:18" ht="23.4" x14ac:dyDescent="0.3">
      <c r="A11" s="4"/>
      <c r="B11" s="38"/>
      <c r="C11" s="38"/>
      <c r="D11" s="38"/>
      <c r="E11" s="38"/>
      <c r="F11" s="38"/>
      <c r="G11" s="30"/>
      <c r="H11" s="30"/>
      <c r="I11" s="30"/>
      <c r="J11" s="41"/>
      <c r="K11" s="41"/>
      <c r="L11" s="41"/>
      <c r="M11" s="41"/>
      <c r="N11" s="41"/>
      <c r="O11" s="41"/>
      <c r="P11" s="41"/>
      <c r="Q11" s="41"/>
      <c r="R11" s="41"/>
    </row>
    <row r="12" spans="1:18" ht="23.4" x14ac:dyDescent="0.3">
      <c r="A12" s="198" t="s">
        <v>177</v>
      </c>
      <c r="B12" s="198"/>
      <c r="C12" s="198"/>
      <c r="D12" s="198"/>
      <c r="E12" s="198"/>
      <c r="F12" s="198"/>
      <c r="G12" s="30"/>
      <c r="H12" s="30"/>
      <c r="I12" s="30"/>
      <c r="J12" s="41"/>
      <c r="K12" s="41"/>
      <c r="L12" s="41"/>
      <c r="M12" s="41"/>
      <c r="N12" s="41"/>
      <c r="O12" s="41"/>
      <c r="P12" s="41"/>
      <c r="Q12" s="41"/>
      <c r="R12" s="41"/>
    </row>
    <row r="13" spans="1:18" ht="23.4" x14ac:dyDescent="0.3">
      <c r="G13" s="30"/>
      <c r="H13" s="30"/>
      <c r="I13" s="30"/>
      <c r="J13" s="41"/>
      <c r="K13" s="41"/>
      <c r="L13" s="41"/>
      <c r="M13" s="41"/>
      <c r="N13" s="41"/>
      <c r="O13" s="41"/>
      <c r="P13" s="41"/>
      <c r="Q13" s="41"/>
      <c r="R13" s="41"/>
    </row>
    <row r="14" spans="1:18" ht="23.4" x14ac:dyDescent="0.3">
      <c r="A14" s="55" t="s">
        <v>121</v>
      </c>
      <c r="B14" s="55" t="s">
        <v>122</v>
      </c>
      <c r="C14" s="55" t="s">
        <v>122</v>
      </c>
      <c r="G14" s="30"/>
      <c r="H14" s="30"/>
      <c r="I14" s="30"/>
      <c r="J14" s="41"/>
      <c r="K14" s="41"/>
      <c r="L14" s="41"/>
      <c r="M14" s="41"/>
      <c r="N14" s="41"/>
      <c r="O14" s="41"/>
      <c r="P14" s="41"/>
      <c r="Q14" s="41"/>
      <c r="R14" s="41"/>
    </row>
    <row r="15" spans="1:18" ht="28.8" x14ac:dyDescent="0.3">
      <c r="A15" s="32">
        <v>5</v>
      </c>
      <c r="B15" s="32" t="s">
        <v>123</v>
      </c>
      <c r="C15" s="33" t="s">
        <v>195</v>
      </c>
      <c r="G15" s="30"/>
      <c r="H15" s="30"/>
      <c r="I15" s="30"/>
      <c r="J15" s="41"/>
      <c r="K15" s="41"/>
      <c r="L15" s="41"/>
      <c r="M15" s="41"/>
      <c r="N15" s="41"/>
      <c r="O15" s="41"/>
      <c r="P15" s="41"/>
      <c r="Q15" s="41"/>
      <c r="R15" s="41"/>
    </row>
    <row r="16" spans="1:18" ht="28.8" x14ac:dyDescent="0.3">
      <c r="A16" s="32">
        <v>4</v>
      </c>
      <c r="B16" s="32" t="s">
        <v>124</v>
      </c>
      <c r="C16" s="33" t="s">
        <v>196</v>
      </c>
      <c r="G16" s="30"/>
      <c r="H16" s="30"/>
      <c r="I16" s="30"/>
      <c r="J16" s="41"/>
      <c r="K16" s="41"/>
      <c r="L16" s="41"/>
      <c r="M16" s="41"/>
      <c r="N16" s="41"/>
      <c r="O16" s="41"/>
      <c r="P16" s="41"/>
      <c r="Q16" s="41"/>
      <c r="R16" s="41"/>
    </row>
    <row r="17" spans="1:18" ht="23.4" x14ac:dyDescent="0.3">
      <c r="A17" s="32">
        <v>3</v>
      </c>
      <c r="B17" s="32" t="s">
        <v>125</v>
      </c>
      <c r="C17" s="33" t="s">
        <v>197</v>
      </c>
      <c r="G17" s="30"/>
      <c r="H17" s="30"/>
      <c r="I17" s="30"/>
      <c r="J17" s="41"/>
      <c r="K17" s="41"/>
      <c r="L17" s="41"/>
      <c r="M17" s="41"/>
      <c r="N17" s="41"/>
      <c r="O17" s="41"/>
      <c r="P17" s="41"/>
      <c r="Q17" s="41"/>
      <c r="R17" s="41"/>
    </row>
    <row r="18" spans="1:18" ht="23.4" x14ac:dyDescent="0.3">
      <c r="A18" s="32">
        <v>2</v>
      </c>
      <c r="B18" s="32" t="s">
        <v>126</v>
      </c>
      <c r="C18" s="33" t="s">
        <v>198</v>
      </c>
      <c r="G18" s="30"/>
      <c r="H18" s="30"/>
      <c r="I18" s="30"/>
      <c r="J18" s="41"/>
      <c r="K18" s="41"/>
      <c r="L18" s="41"/>
      <c r="M18" s="41"/>
      <c r="N18" s="41"/>
      <c r="O18" s="41"/>
      <c r="P18" s="41"/>
      <c r="Q18" s="41"/>
      <c r="R18" s="41"/>
    </row>
    <row r="19" spans="1:18" ht="28.8" x14ac:dyDescent="0.3">
      <c r="A19" s="32">
        <v>1</v>
      </c>
      <c r="B19" s="32" t="s">
        <v>128</v>
      </c>
      <c r="C19" s="34" t="s">
        <v>199</v>
      </c>
      <c r="G19" s="30"/>
      <c r="H19" s="30"/>
      <c r="I19" s="30"/>
      <c r="J19" s="41"/>
      <c r="K19" s="41"/>
      <c r="L19" s="41"/>
      <c r="M19" s="41"/>
      <c r="N19" s="41"/>
      <c r="O19" s="41"/>
      <c r="P19" s="41"/>
      <c r="Q19" s="41"/>
      <c r="R19" s="41"/>
    </row>
    <row r="20" spans="1:18" ht="23.4" x14ac:dyDescent="0.3">
      <c r="A20" s="4"/>
      <c r="B20" s="38"/>
      <c r="C20" s="38"/>
      <c r="D20" s="38"/>
      <c r="E20" s="38"/>
      <c r="F20" s="38"/>
      <c r="G20" s="30"/>
      <c r="H20" s="30"/>
      <c r="I20" s="30"/>
      <c r="J20" s="41"/>
      <c r="K20" s="41"/>
      <c r="L20" s="41"/>
      <c r="M20" s="41"/>
      <c r="N20" s="41"/>
      <c r="O20" s="41"/>
      <c r="P20" s="41"/>
      <c r="Q20" s="41"/>
      <c r="R20" s="41"/>
    </row>
    <row r="21" spans="1:18" ht="23.4" x14ac:dyDescent="0.3">
      <c r="A21" s="198" t="s">
        <v>178</v>
      </c>
      <c r="B21" s="198"/>
      <c r="C21" s="198"/>
      <c r="D21" s="198"/>
      <c r="E21" s="198"/>
      <c r="F21" s="198"/>
      <c r="G21" s="30"/>
      <c r="H21" s="30"/>
      <c r="I21" s="30"/>
      <c r="J21" s="41"/>
      <c r="K21" s="41"/>
      <c r="L21" s="41"/>
      <c r="M21" s="41"/>
      <c r="N21" s="41"/>
      <c r="O21" s="41"/>
      <c r="P21" s="41"/>
      <c r="Q21" s="41"/>
      <c r="R21" s="41"/>
    </row>
    <row r="22" spans="1:18" ht="23.4" x14ac:dyDescent="0.3">
      <c r="A22" s="4"/>
      <c r="B22" s="38"/>
      <c r="C22" s="38"/>
      <c r="D22" s="38"/>
      <c r="E22" s="38"/>
      <c r="F22" s="38"/>
      <c r="G22" s="30"/>
      <c r="H22" s="30"/>
      <c r="I22" s="30"/>
      <c r="J22" s="41"/>
      <c r="K22" s="41"/>
      <c r="L22" s="41"/>
      <c r="M22" s="41"/>
      <c r="N22" s="41"/>
      <c r="O22" s="41"/>
      <c r="P22" s="41"/>
      <c r="Q22" s="41"/>
      <c r="R22" s="41"/>
    </row>
    <row r="23" spans="1:18" x14ac:dyDescent="0.3">
      <c r="A23" s="7"/>
      <c r="B23" s="7"/>
      <c r="C23" s="7"/>
      <c r="D23" s="7"/>
      <c r="E23" s="7"/>
      <c r="F23" s="204" t="s">
        <v>134</v>
      </c>
      <c r="G23" s="204"/>
      <c r="H23" s="204" t="s">
        <v>134</v>
      </c>
      <c r="I23" s="204"/>
      <c r="J23" s="204" t="s">
        <v>134</v>
      </c>
      <c r="K23" s="204"/>
      <c r="L23" s="204" t="s">
        <v>134</v>
      </c>
      <c r="M23" s="204"/>
      <c r="N23" s="204" t="s">
        <v>134</v>
      </c>
      <c r="O23" s="204"/>
    </row>
    <row r="24" spans="1:18" x14ac:dyDescent="0.3">
      <c r="A24" s="7"/>
      <c r="B24" s="7"/>
      <c r="C24" s="7"/>
      <c r="D24" s="7"/>
      <c r="E24" s="7"/>
      <c r="F24" s="202" t="s">
        <v>87</v>
      </c>
      <c r="G24" s="203"/>
      <c r="H24" s="202" t="s">
        <v>87</v>
      </c>
      <c r="I24" s="203"/>
      <c r="J24" s="202" t="s">
        <v>87</v>
      </c>
      <c r="K24" s="203"/>
      <c r="L24" s="202" t="s">
        <v>87</v>
      </c>
      <c r="M24" s="203"/>
      <c r="N24" s="202" t="s">
        <v>87</v>
      </c>
      <c r="O24" s="203"/>
    </row>
    <row r="25" spans="1:18" ht="27.75" customHeight="1" x14ac:dyDescent="0.3">
      <c r="A25" s="45" t="s">
        <v>133</v>
      </c>
      <c r="B25" s="209" t="s">
        <v>86</v>
      </c>
      <c r="C25" s="210"/>
      <c r="D25" s="210"/>
      <c r="E25" s="211"/>
      <c r="F25" s="45" t="s">
        <v>60</v>
      </c>
      <c r="G25" s="45" t="s">
        <v>61</v>
      </c>
      <c r="H25" s="45" t="s">
        <v>60</v>
      </c>
      <c r="I25" s="45" t="s">
        <v>61</v>
      </c>
      <c r="J25" s="45" t="s">
        <v>60</v>
      </c>
      <c r="K25" s="45" t="s">
        <v>61</v>
      </c>
      <c r="L25" s="45" t="s">
        <v>60</v>
      </c>
      <c r="M25" s="45" t="s">
        <v>61</v>
      </c>
      <c r="N25" s="45" t="s">
        <v>60</v>
      </c>
      <c r="O25" s="45" t="s">
        <v>61</v>
      </c>
    </row>
    <row r="26" spans="1:18" x14ac:dyDescent="0.3">
      <c r="A26" s="5">
        <v>1</v>
      </c>
      <c r="B26" s="199" t="s">
        <v>147</v>
      </c>
      <c r="C26" s="200"/>
      <c r="D26" s="200"/>
      <c r="E26" s="201"/>
      <c r="F26" s="6"/>
      <c r="G26" s="6"/>
      <c r="H26" s="6"/>
      <c r="I26" s="6"/>
      <c r="J26" s="6"/>
      <c r="K26" s="6"/>
      <c r="L26" s="6"/>
      <c r="M26" s="6"/>
      <c r="N26" s="10"/>
      <c r="O26" s="10"/>
    </row>
    <row r="27" spans="1:18" x14ac:dyDescent="0.3">
      <c r="A27" s="5">
        <v>2</v>
      </c>
      <c r="B27" s="199" t="s">
        <v>148</v>
      </c>
      <c r="C27" s="200"/>
      <c r="D27" s="200"/>
      <c r="E27" s="201"/>
      <c r="F27" s="6"/>
      <c r="G27" s="6"/>
      <c r="H27" s="6"/>
      <c r="I27" s="6"/>
      <c r="J27" s="6"/>
      <c r="K27" s="6"/>
      <c r="L27" s="6"/>
      <c r="M27" s="6"/>
      <c r="N27" s="10"/>
      <c r="O27" s="10"/>
    </row>
    <row r="28" spans="1:18" x14ac:dyDescent="0.3">
      <c r="A28" s="5">
        <v>3</v>
      </c>
      <c r="B28" s="199" t="s">
        <v>149</v>
      </c>
      <c r="C28" s="200"/>
      <c r="D28" s="200"/>
      <c r="E28" s="201"/>
      <c r="F28" s="6"/>
      <c r="G28" s="6"/>
      <c r="H28" s="6"/>
      <c r="I28" s="6"/>
      <c r="J28" s="6"/>
      <c r="K28" s="6"/>
      <c r="L28" s="6"/>
      <c r="M28" s="6"/>
      <c r="N28" s="10"/>
      <c r="O28" s="10"/>
    </row>
    <row r="29" spans="1:18" x14ac:dyDescent="0.3">
      <c r="A29" s="5">
        <v>4</v>
      </c>
      <c r="B29" s="199" t="s">
        <v>150</v>
      </c>
      <c r="C29" s="200"/>
      <c r="D29" s="200"/>
      <c r="E29" s="201"/>
      <c r="F29" s="6"/>
      <c r="G29" s="6"/>
      <c r="H29" s="6"/>
      <c r="I29" s="6"/>
      <c r="J29" s="6"/>
      <c r="K29" s="6"/>
      <c r="L29" s="6"/>
      <c r="M29" s="6"/>
      <c r="N29" s="10"/>
      <c r="O29" s="10"/>
    </row>
    <row r="30" spans="1:18" x14ac:dyDescent="0.3">
      <c r="A30" s="5">
        <v>5</v>
      </c>
      <c r="B30" s="199" t="s">
        <v>151</v>
      </c>
      <c r="C30" s="200"/>
      <c r="D30" s="200"/>
      <c r="E30" s="201"/>
      <c r="F30" s="6"/>
      <c r="G30" s="6"/>
      <c r="H30" s="6"/>
      <c r="I30" s="6"/>
      <c r="J30" s="6"/>
      <c r="K30" s="6"/>
      <c r="L30" s="6"/>
      <c r="M30" s="6"/>
      <c r="N30" s="10"/>
      <c r="O30" s="10"/>
    </row>
    <row r="31" spans="1:18" x14ac:dyDescent="0.3">
      <c r="A31" s="5">
        <v>6</v>
      </c>
      <c r="B31" s="199" t="s">
        <v>152</v>
      </c>
      <c r="C31" s="200"/>
      <c r="D31" s="200"/>
      <c r="E31" s="201"/>
      <c r="F31" s="6"/>
      <c r="G31" s="6"/>
      <c r="H31" s="6"/>
      <c r="I31" s="6"/>
      <c r="J31" s="6"/>
      <c r="K31" s="6"/>
      <c r="L31" s="6"/>
      <c r="M31" s="6"/>
      <c r="N31" s="10"/>
      <c r="O31" s="10"/>
    </row>
    <row r="32" spans="1:18" x14ac:dyDescent="0.3">
      <c r="A32" s="5">
        <v>7</v>
      </c>
      <c r="B32" s="199" t="s">
        <v>153</v>
      </c>
      <c r="C32" s="200"/>
      <c r="D32" s="200"/>
      <c r="E32" s="201"/>
      <c r="F32" s="6"/>
      <c r="G32" s="6"/>
      <c r="H32" s="6"/>
      <c r="I32" s="6"/>
      <c r="J32" s="6"/>
      <c r="K32" s="6"/>
      <c r="L32" s="6"/>
      <c r="M32" s="6"/>
      <c r="N32" s="10"/>
      <c r="O32" s="10"/>
    </row>
    <row r="33" spans="1:15" ht="30.75" customHeight="1" x14ac:dyDescent="0.3">
      <c r="A33" s="5">
        <v>8</v>
      </c>
      <c r="B33" s="199" t="s">
        <v>154</v>
      </c>
      <c r="C33" s="200"/>
      <c r="D33" s="200"/>
      <c r="E33" s="201"/>
      <c r="F33" s="6"/>
      <c r="G33" s="6"/>
      <c r="H33" s="6"/>
      <c r="I33" s="6"/>
      <c r="J33" s="6"/>
      <c r="K33" s="6"/>
      <c r="L33" s="6"/>
      <c r="M33" s="6"/>
      <c r="N33" s="10"/>
      <c r="O33" s="10"/>
    </row>
    <row r="34" spans="1:15" x14ac:dyDescent="0.3">
      <c r="A34" s="5">
        <v>9</v>
      </c>
      <c r="B34" s="199" t="s">
        <v>155</v>
      </c>
      <c r="C34" s="200"/>
      <c r="D34" s="200"/>
      <c r="E34" s="201"/>
      <c r="F34" s="6"/>
      <c r="G34" s="6"/>
      <c r="H34" s="6"/>
      <c r="I34" s="6"/>
      <c r="J34" s="6"/>
      <c r="K34" s="6"/>
      <c r="L34" s="6"/>
      <c r="M34" s="6"/>
      <c r="N34" s="10"/>
      <c r="O34" s="10"/>
    </row>
    <row r="35" spans="1:15" x14ac:dyDescent="0.3">
      <c r="A35" s="5">
        <v>10</v>
      </c>
      <c r="B35" s="199" t="s">
        <v>156</v>
      </c>
      <c r="C35" s="200"/>
      <c r="D35" s="200"/>
      <c r="E35" s="201"/>
      <c r="F35" s="6"/>
      <c r="G35" s="6"/>
      <c r="H35" s="6"/>
      <c r="I35" s="6"/>
      <c r="J35" s="6"/>
      <c r="K35" s="6"/>
      <c r="L35" s="6"/>
      <c r="M35" s="6"/>
      <c r="N35" s="10"/>
      <c r="O35" s="10"/>
    </row>
    <row r="36" spans="1:15" x14ac:dyDescent="0.3">
      <c r="A36" s="5">
        <v>11</v>
      </c>
      <c r="B36" s="199" t="s">
        <v>157</v>
      </c>
      <c r="C36" s="200"/>
      <c r="D36" s="200"/>
      <c r="E36" s="201"/>
      <c r="F36" s="6"/>
      <c r="G36" s="6"/>
      <c r="H36" s="6"/>
      <c r="I36" s="6"/>
      <c r="J36" s="6"/>
      <c r="K36" s="6"/>
      <c r="L36" s="6"/>
      <c r="M36" s="6"/>
      <c r="N36" s="10"/>
      <c r="O36" s="10"/>
    </row>
    <row r="37" spans="1:15" x14ac:dyDescent="0.3">
      <c r="A37" s="5">
        <v>12</v>
      </c>
      <c r="B37" s="199" t="s">
        <v>158</v>
      </c>
      <c r="C37" s="200"/>
      <c r="D37" s="200"/>
      <c r="E37" s="201"/>
      <c r="F37" s="6"/>
      <c r="G37" s="6"/>
      <c r="H37" s="6"/>
      <c r="I37" s="6"/>
      <c r="J37" s="6"/>
      <c r="K37" s="6"/>
      <c r="L37" s="6"/>
      <c r="M37" s="6"/>
      <c r="N37" s="10"/>
      <c r="O37" s="10"/>
    </row>
    <row r="38" spans="1:15" x14ac:dyDescent="0.3">
      <c r="A38" s="5">
        <v>13</v>
      </c>
      <c r="B38" s="199" t="s">
        <v>159</v>
      </c>
      <c r="C38" s="200"/>
      <c r="D38" s="200"/>
      <c r="E38" s="201"/>
      <c r="F38" s="6"/>
      <c r="G38" s="6"/>
      <c r="H38" s="6"/>
      <c r="I38" s="6"/>
      <c r="J38" s="6"/>
      <c r="K38" s="6"/>
      <c r="L38" s="6"/>
      <c r="M38" s="6"/>
      <c r="N38" s="10"/>
      <c r="O38" s="10"/>
    </row>
    <row r="39" spans="1:15" x14ac:dyDescent="0.3">
      <c r="A39" s="5">
        <v>14</v>
      </c>
      <c r="B39" s="199" t="s">
        <v>160</v>
      </c>
      <c r="C39" s="200"/>
      <c r="D39" s="200"/>
      <c r="E39" s="201"/>
      <c r="F39" s="6"/>
      <c r="G39" s="6"/>
      <c r="H39" s="6"/>
      <c r="I39" s="6"/>
      <c r="J39" s="6"/>
      <c r="K39" s="6"/>
      <c r="L39" s="6"/>
      <c r="M39" s="6"/>
      <c r="N39" s="10"/>
      <c r="O39" s="10"/>
    </row>
    <row r="40" spans="1:15" x14ac:dyDescent="0.3">
      <c r="A40" s="5">
        <v>15</v>
      </c>
      <c r="B40" s="199" t="s">
        <v>161</v>
      </c>
      <c r="C40" s="200"/>
      <c r="D40" s="200"/>
      <c r="E40" s="201"/>
      <c r="F40" s="6"/>
      <c r="G40" s="6"/>
      <c r="H40" s="6"/>
      <c r="I40" s="6"/>
      <c r="J40" s="6"/>
      <c r="K40" s="6"/>
      <c r="L40" s="6"/>
      <c r="M40" s="6"/>
      <c r="N40" s="10"/>
      <c r="O40" s="10"/>
    </row>
    <row r="41" spans="1:15" x14ac:dyDescent="0.3">
      <c r="A41" s="5">
        <v>16</v>
      </c>
      <c r="B41" s="199" t="s">
        <v>162</v>
      </c>
      <c r="C41" s="200"/>
      <c r="D41" s="200"/>
      <c r="E41" s="201"/>
      <c r="F41" s="6"/>
      <c r="G41" s="6"/>
      <c r="H41" s="6"/>
      <c r="I41" s="6"/>
      <c r="J41" s="6"/>
      <c r="K41" s="6"/>
      <c r="L41" s="6"/>
      <c r="M41" s="6"/>
      <c r="N41" s="10"/>
      <c r="O41" s="10"/>
    </row>
    <row r="42" spans="1:15" x14ac:dyDescent="0.3">
      <c r="A42" s="5">
        <v>17</v>
      </c>
      <c r="B42" s="199" t="s">
        <v>183</v>
      </c>
      <c r="C42" s="200"/>
      <c r="D42" s="200"/>
      <c r="E42" s="201"/>
      <c r="F42" s="6"/>
      <c r="G42" s="6"/>
      <c r="H42" s="6"/>
      <c r="I42" s="6"/>
      <c r="J42" s="6"/>
      <c r="K42" s="6"/>
      <c r="L42" s="6"/>
      <c r="M42" s="6"/>
      <c r="N42" s="10"/>
      <c r="O42" s="10"/>
    </row>
    <row r="43" spans="1:15" x14ac:dyDescent="0.3">
      <c r="A43" s="5">
        <v>18</v>
      </c>
      <c r="B43" s="199" t="s">
        <v>184</v>
      </c>
      <c r="C43" s="200"/>
      <c r="D43" s="200"/>
      <c r="E43" s="201"/>
      <c r="F43" s="6"/>
      <c r="G43" s="6"/>
      <c r="H43" s="6"/>
      <c r="I43" s="6"/>
      <c r="J43" s="6"/>
      <c r="K43" s="6"/>
      <c r="L43" s="6"/>
      <c r="M43" s="6"/>
      <c r="N43" s="10"/>
      <c r="O43" s="10"/>
    </row>
    <row r="44" spans="1:15" x14ac:dyDescent="0.3">
      <c r="A44" s="9">
        <v>19</v>
      </c>
      <c r="B44" s="199" t="s">
        <v>163</v>
      </c>
      <c r="C44" s="200"/>
      <c r="D44" s="200"/>
      <c r="E44" s="201"/>
      <c r="F44" s="6"/>
      <c r="G44" s="6"/>
      <c r="H44" s="6"/>
      <c r="I44" s="6"/>
      <c r="J44" s="10"/>
      <c r="K44" s="10"/>
      <c r="L44" s="10"/>
      <c r="M44" s="10"/>
      <c r="N44" s="10"/>
      <c r="O44" s="10"/>
    </row>
    <row r="45" spans="1:15" ht="15.6" x14ac:dyDescent="0.3">
      <c r="F45" s="11"/>
      <c r="G45" s="12"/>
      <c r="H45" s="12"/>
      <c r="I45" s="12"/>
      <c r="J45" s="11"/>
      <c r="K45" s="12"/>
      <c r="L45" s="12"/>
      <c r="M45" s="12"/>
      <c r="N45" s="11"/>
      <c r="O45" s="12"/>
    </row>
    <row r="46" spans="1:15" x14ac:dyDescent="0.3">
      <c r="F46" s="8"/>
      <c r="G46" s="8"/>
      <c r="H46" s="8"/>
      <c r="I46" s="8"/>
      <c r="J46" s="8"/>
      <c r="K46" s="8"/>
      <c r="L46" s="8"/>
      <c r="M46" s="8"/>
      <c r="N46" s="8"/>
      <c r="O46" s="8"/>
    </row>
    <row r="47" spans="1:15" x14ac:dyDescent="0.3">
      <c r="A47" s="32" t="s">
        <v>164</v>
      </c>
      <c r="B47" s="32" t="s">
        <v>122</v>
      </c>
      <c r="C47" s="32" t="s">
        <v>167</v>
      </c>
    </row>
    <row r="48" spans="1:15" x14ac:dyDescent="0.3">
      <c r="A48" s="32">
        <v>3</v>
      </c>
      <c r="B48" s="32" t="s">
        <v>84</v>
      </c>
      <c r="C48" s="32" t="s">
        <v>168</v>
      </c>
    </row>
    <row r="49" spans="1:3" x14ac:dyDescent="0.3">
      <c r="A49" s="32">
        <v>4</v>
      </c>
      <c r="B49" s="32" t="s">
        <v>165</v>
      </c>
      <c r="C49" s="32" t="s">
        <v>169</v>
      </c>
    </row>
    <row r="50" spans="1:3" x14ac:dyDescent="0.3">
      <c r="A50" s="32">
        <v>5</v>
      </c>
      <c r="B50" s="32" t="s">
        <v>166</v>
      </c>
      <c r="C50" s="32" t="s">
        <v>170</v>
      </c>
    </row>
    <row r="58" spans="1:3" ht="48.75" customHeight="1" x14ac:dyDescent="0.3"/>
    <row r="59" spans="1:3" ht="44.25" customHeight="1" x14ac:dyDescent="0.3"/>
  </sheetData>
  <mergeCells count="44">
    <mergeCell ref="L1:N1"/>
    <mergeCell ref="C2:K3"/>
    <mergeCell ref="L2:N2"/>
    <mergeCell ref="L3:N3"/>
    <mergeCell ref="B8:E8"/>
    <mergeCell ref="A1:B3"/>
    <mergeCell ref="C1:K1"/>
    <mergeCell ref="B44:E44"/>
    <mergeCell ref="B5:E5"/>
    <mergeCell ref="B6:E6"/>
    <mergeCell ref="B7:E7"/>
    <mergeCell ref="N23:O23"/>
    <mergeCell ref="B43:E43"/>
    <mergeCell ref="B37:E37"/>
    <mergeCell ref="F23:G23"/>
    <mergeCell ref="B25:E25"/>
    <mergeCell ref="H23:I23"/>
    <mergeCell ref="F24:G24"/>
    <mergeCell ref="H24:I24"/>
    <mergeCell ref="B9:E9"/>
    <mergeCell ref="B10:E10"/>
    <mergeCell ref="B38:E38"/>
    <mergeCell ref="B39:E39"/>
    <mergeCell ref="N24:O24"/>
    <mergeCell ref="J23:K23"/>
    <mergeCell ref="L23:M23"/>
    <mergeCell ref="J24:K24"/>
    <mergeCell ref="L24:M24"/>
    <mergeCell ref="A12:F12"/>
    <mergeCell ref="A21:F21"/>
    <mergeCell ref="B40:E40"/>
    <mergeCell ref="B41:E41"/>
    <mergeCell ref="B42:E42"/>
    <mergeCell ref="B36:E36"/>
    <mergeCell ref="B26:E26"/>
    <mergeCell ref="B27:E27"/>
    <mergeCell ref="B28:E28"/>
    <mergeCell ref="B29:E29"/>
    <mergeCell ref="B30:E30"/>
    <mergeCell ref="B31:E31"/>
    <mergeCell ref="B33:E33"/>
    <mergeCell ref="B34:E34"/>
    <mergeCell ref="B32:E32"/>
    <mergeCell ref="B35:E3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topLeftCell="C1" zoomScale="85" zoomScaleNormal="85" workbookViewId="0">
      <selection activeCell="L3" sqref="L3:N3"/>
    </sheetView>
  </sheetViews>
  <sheetFormatPr baseColWidth="10" defaultRowHeight="14.4" x14ac:dyDescent="0.3"/>
  <cols>
    <col min="1" max="2" width="16.5546875" customWidth="1"/>
    <col min="3" max="3" width="47.33203125" customWidth="1"/>
    <col min="4" max="4" width="76.3320312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78"/>
      <c r="B1" s="178"/>
      <c r="C1" s="179" t="s">
        <v>117</v>
      </c>
      <c r="D1" s="179"/>
      <c r="E1" s="179"/>
      <c r="F1" s="179"/>
      <c r="G1" s="179"/>
      <c r="H1" s="179"/>
      <c r="I1" s="179"/>
      <c r="J1" s="179"/>
      <c r="K1" s="179"/>
      <c r="L1" s="171" t="s">
        <v>119</v>
      </c>
      <c r="M1" s="171"/>
      <c r="N1" s="171"/>
    </row>
    <row r="2" spans="1:14" ht="24" customHeight="1" x14ac:dyDescent="0.3">
      <c r="A2" s="178"/>
      <c r="B2" s="178"/>
      <c r="C2" s="172" t="s">
        <v>118</v>
      </c>
      <c r="D2" s="173"/>
      <c r="E2" s="173"/>
      <c r="F2" s="173"/>
      <c r="G2" s="173"/>
      <c r="H2" s="173"/>
      <c r="I2" s="173"/>
      <c r="J2" s="173"/>
      <c r="K2" s="174"/>
      <c r="L2" s="171" t="s">
        <v>120</v>
      </c>
      <c r="M2" s="171"/>
      <c r="N2" s="171"/>
    </row>
    <row r="3" spans="1:14" ht="24" customHeight="1" x14ac:dyDescent="0.3">
      <c r="A3" s="178"/>
      <c r="B3" s="178"/>
      <c r="C3" s="175"/>
      <c r="D3" s="176"/>
      <c r="E3" s="176"/>
      <c r="F3" s="176"/>
      <c r="G3" s="176"/>
      <c r="H3" s="176"/>
      <c r="I3" s="176"/>
      <c r="J3" s="176"/>
      <c r="K3" s="177"/>
      <c r="L3" s="171" t="s">
        <v>222</v>
      </c>
      <c r="M3" s="171"/>
      <c r="N3" s="171"/>
    </row>
    <row r="4" spans="1:14" ht="23.4" x14ac:dyDescent="0.3">
      <c r="A4" s="79"/>
      <c r="B4" s="78"/>
      <c r="C4" s="78"/>
      <c r="I4" s="77"/>
      <c r="J4" s="77"/>
    </row>
    <row r="5" spans="1:14" ht="19.5" customHeight="1" x14ac:dyDescent="0.3">
      <c r="A5" s="198" t="s">
        <v>179</v>
      </c>
      <c r="B5" s="198"/>
      <c r="C5" s="198"/>
      <c r="D5" s="198"/>
      <c r="E5" s="198"/>
      <c r="F5" s="198"/>
    </row>
    <row r="7" spans="1:14" ht="15" thickBot="1" x14ac:dyDescent="0.35">
      <c r="A7" s="32" t="s">
        <v>121</v>
      </c>
      <c r="B7" s="32" t="s">
        <v>122</v>
      </c>
      <c r="C7" s="32" t="s">
        <v>122</v>
      </c>
      <c r="D7" s="32" t="s">
        <v>127</v>
      </c>
    </row>
    <row r="8" spans="1:14" ht="29.4" thickBot="1" x14ac:dyDescent="0.35">
      <c r="A8" s="32">
        <v>5</v>
      </c>
      <c r="B8" s="32" t="s">
        <v>123</v>
      </c>
      <c r="C8" s="33" t="s">
        <v>195</v>
      </c>
      <c r="D8" s="32" t="s">
        <v>217</v>
      </c>
      <c r="F8" s="212" t="s">
        <v>216</v>
      </c>
      <c r="G8" s="213"/>
      <c r="H8" s="213"/>
      <c r="I8" s="213"/>
      <c r="J8" s="213"/>
      <c r="K8" s="213"/>
      <c r="L8" s="213"/>
      <c r="M8" s="214"/>
    </row>
    <row r="9" spans="1:14" ht="28.8" x14ac:dyDescent="0.3">
      <c r="A9" s="32">
        <v>4</v>
      </c>
      <c r="B9" s="32" t="s">
        <v>124</v>
      </c>
      <c r="C9" s="33" t="s">
        <v>196</v>
      </c>
      <c r="D9" s="32" t="s">
        <v>215</v>
      </c>
      <c r="F9" s="76"/>
      <c r="G9" s="75"/>
      <c r="H9" s="75"/>
      <c r="I9" s="75"/>
      <c r="J9" s="75"/>
      <c r="K9" s="75"/>
      <c r="L9" s="75"/>
      <c r="M9" s="74"/>
    </row>
    <row r="10" spans="1:14" x14ac:dyDescent="0.3">
      <c r="A10" s="32">
        <v>3</v>
      </c>
      <c r="B10" s="32" t="s">
        <v>125</v>
      </c>
      <c r="C10" s="33" t="s">
        <v>197</v>
      </c>
      <c r="D10" s="32" t="s">
        <v>214</v>
      </c>
      <c r="F10" s="71"/>
      <c r="G10" s="41"/>
      <c r="H10" s="41"/>
      <c r="I10" s="41"/>
      <c r="J10" s="41"/>
      <c r="K10" s="41"/>
      <c r="L10" s="41"/>
      <c r="M10" s="70"/>
    </row>
    <row r="11" spans="1:14" x14ac:dyDescent="0.3">
      <c r="A11" s="32">
        <v>2</v>
      </c>
      <c r="B11" s="32" t="s">
        <v>126</v>
      </c>
      <c r="C11" s="33" t="s">
        <v>198</v>
      </c>
      <c r="D11" s="32" t="s">
        <v>213</v>
      </c>
      <c r="F11" s="71"/>
      <c r="G11" s="41"/>
      <c r="H11" s="41"/>
      <c r="I11" s="41"/>
      <c r="J11" s="41"/>
      <c r="K11" s="41"/>
      <c r="L11" s="41"/>
      <c r="M11" s="70"/>
    </row>
    <row r="12" spans="1:14" ht="28.8" x14ac:dyDescent="0.3">
      <c r="A12" s="32">
        <v>1</v>
      </c>
      <c r="B12" s="32" t="s">
        <v>128</v>
      </c>
      <c r="C12" s="34" t="s">
        <v>199</v>
      </c>
      <c r="D12" s="32" t="s">
        <v>212</v>
      </c>
      <c r="F12" s="71"/>
      <c r="G12" s="41"/>
      <c r="H12" s="41"/>
      <c r="I12" s="41"/>
      <c r="J12" s="41"/>
      <c r="K12" s="41"/>
      <c r="L12" s="41"/>
      <c r="M12" s="70"/>
    </row>
    <row r="13" spans="1:14" x14ac:dyDescent="0.3">
      <c r="F13" s="71"/>
      <c r="G13" s="41"/>
      <c r="H13" s="41"/>
      <c r="I13" s="41"/>
      <c r="J13" s="41"/>
      <c r="K13" s="41"/>
      <c r="L13" s="41"/>
      <c r="M13" s="70"/>
    </row>
    <row r="14" spans="1:14" x14ac:dyDescent="0.3">
      <c r="F14" s="71"/>
      <c r="G14" s="41"/>
      <c r="H14" s="41"/>
      <c r="I14" s="41"/>
      <c r="J14" s="41"/>
      <c r="K14" s="41"/>
      <c r="L14" s="41"/>
      <c r="M14" s="70"/>
    </row>
    <row r="15" spans="1:14" ht="15" customHeight="1" x14ac:dyDescent="0.3">
      <c r="A15" s="198" t="s">
        <v>171</v>
      </c>
      <c r="B15" s="198"/>
      <c r="C15" s="198"/>
      <c r="D15" s="198"/>
      <c r="E15" s="73"/>
      <c r="F15" s="72"/>
      <c r="G15" s="41"/>
      <c r="H15" s="41"/>
      <c r="I15" s="41"/>
      <c r="J15" s="41"/>
      <c r="K15" s="41"/>
      <c r="L15" s="41"/>
      <c r="M15" s="70"/>
    </row>
    <row r="16" spans="1:14" x14ac:dyDescent="0.3">
      <c r="F16" s="71"/>
      <c r="G16" s="41"/>
      <c r="H16" s="41"/>
      <c r="I16" s="41"/>
      <c r="J16" s="41"/>
      <c r="K16" s="41"/>
      <c r="L16" s="41"/>
      <c r="M16" s="70"/>
    </row>
    <row r="17" spans="1:13" x14ac:dyDescent="0.3">
      <c r="A17" s="32" t="s">
        <v>121</v>
      </c>
      <c r="B17" s="32" t="s">
        <v>122</v>
      </c>
      <c r="C17" s="32" t="s">
        <v>175</v>
      </c>
      <c r="D17" s="32" t="s">
        <v>176</v>
      </c>
      <c r="F17" s="71"/>
      <c r="G17" s="41"/>
      <c r="H17" s="41"/>
      <c r="I17" s="41"/>
      <c r="J17" s="41"/>
      <c r="K17" s="41"/>
      <c r="L17" s="41"/>
      <c r="M17" s="70"/>
    </row>
    <row r="18" spans="1:13" ht="204" customHeight="1" thickBot="1" x14ac:dyDescent="0.35">
      <c r="A18" s="47">
        <v>5</v>
      </c>
      <c r="B18" s="47" t="s">
        <v>172</v>
      </c>
      <c r="C18" s="66" t="s">
        <v>211</v>
      </c>
      <c r="D18" s="54" t="s">
        <v>218</v>
      </c>
      <c r="F18" s="69"/>
      <c r="G18" s="68"/>
      <c r="H18" s="68"/>
      <c r="I18" s="68"/>
      <c r="J18" s="68"/>
      <c r="K18" s="68"/>
      <c r="L18" s="68"/>
      <c r="M18" s="67"/>
    </row>
    <row r="19" spans="1:13" ht="234.75" customHeight="1" x14ac:dyDescent="0.3">
      <c r="A19" s="47">
        <v>4</v>
      </c>
      <c r="B19" s="47" t="s">
        <v>165</v>
      </c>
      <c r="C19" s="66" t="s">
        <v>219</v>
      </c>
      <c r="D19" s="33" t="s">
        <v>210</v>
      </c>
    </row>
    <row r="20" spans="1:13" ht="228" customHeight="1" x14ac:dyDescent="0.3">
      <c r="A20" s="47">
        <v>3</v>
      </c>
      <c r="B20" s="47" t="s">
        <v>84</v>
      </c>
      <c r="C20" s="66" t="s">
        <v>220</v>
      </c>
      <c r="D20" s="54" t="s">
        <v>209</v>
      </c>
    </row>
    <row r="21" spans="1:13" ht="228" customHeight="1" x14ac:dyDescent="0.3">
      <c r="A21" s="47">
        <v>2</v>
      </c>
      <c r="B21" s="47" t="s">
        <v>173</v>
      </c>
      <c r="C21" s="66" t="s">
        <v>221</v>
      </c>
      <c r="D21" s="54" t="s">
        <v>208</v>
      </c>
    </row>
    <row r="22" spans="1:13" ht="195" customHeight="1" x14ac:dyDescent="0.3">
      <c r="A22" s="47">
        <v>1</v>
      </c>
      <c r="B22" s="47" t="s">
        <v>174</v>
      </c>
      <c r="C22" s="66" t="s">
        <v>207</v>
      </c>
      <c r="D22" s="54" t="s">
        <v>206</v>
      </c>
    </row>
    <row r="23" spans="1:13" x14ac:dyDescent="0.3">
      <c r="C23" s="65"/>
      <c r="D23" s="65"/>
    </row>
    <row r="24" spans="1:13" ht="28.5" customHeight="1" x14ac:dyDescent="0.3"/>
    <row r="27" spans="1:13" ht="29.25" customHeight="1" x14ac:dyDescent="0.3"/>
    <row r="28" spans="1:13" ht="38.25" customHeight="1" x14ac:dyDescent="0.3"/>
    <row r="29" spans="1:13" ht="29.25" customHeight="1" x14ac:dyDescent="0.3"/>
    <row r="36" ht="29.25" customHeight="1" x14ac:dyDescent="0.3"/>
    <row r="37" ht="35.25" customHeight="1" x14ac:dyDescent="0.3"/>
    <row r="38" ht="31.5" customHeight="1" x14ac:dyDescent="0.3"/>
    <row r="40" ht="89.25" customHeight="1" x14ac:dyDescent="0.3"/>
  </sheetData>
  <mergeCells count="9">
    <mergeCell ref="F8:M8"/>
    <mergeCell ref="A15:D15"/>
    <mergeCell ref="A5:F5"/>
    <mergeCell ref="A1:B3"/>
    <mergeCell ref="C1:K1"/>
    <mergeCell ref="L1:N1"/>
    <mergeCell ref="C2:K3"/>
    <mergeCell ref="L2:N2"/>
    <mergeCell ref="L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6"/>
  <sheetViews>
    <sheetView workbookViewId="0">
      <selection activeCell="B14" sqref="B13:B14"/>
    </sheetView>
  </sheetViews>
  <sheetFormatPr baseColWidth="10" defaultRowHeight="14.4" x14ac:dyDescent="0.3"/>
  <cols>
    <col min="1" max="1" width="39.109375" style="31" customWidth="1"/>
    <col min="2" max="2" width="37.5546875" customWidth="1"/>
    <col min="3" max="3" width="20.88671875" customWidth="1"/>
    <col min="4" max="4" width="28.6640625" bestFit="1" customWidth="1"/>
    <col min="5" max="5" width="27.33203125" customWidth="1"/>
    <col min="6" max="7" width="16.44140625" customWidth="1"/>
    <col min="8" max="8" width="15" bestFit="1" customWidth="1"/>
    <col min="9" max="9" width="23.33203125" bestFit="1" customWidth="1"/>
    <col min="10" max="10" width="11" bestFit="1" customWidth="1"/>
    <col min="11" max="11" width="5.88671875" bestFit="1" customWidth="1"/>
    <col min="12" max="12" width="11.6640625" bestFit="1" customWidth="1"/>
    <col min="13" max="13" width="5.88671875" bestFit="1" customWidth="1"/>
    <col min="14" max="14" width="10.88671875" bestFit="1" customWidth="1"/>
    <col min="15" max="15" width="5.88671875" bestFit="1" customWidth="1"/>
    <col min="16" max="16" width="12.33203125" bestFit="1" customWidth="1"/>
    <col min="17" max="17" width="5.88671875" bestFit="1" customWidth="1"/>
    <col min="18" max="18" width="12.109375" bestFit="1" customWidth="1"/>
    <col min="19" max="19" width="5.88671875" bestFit="1" customWidth="1"/>
    <col min="20" max="20" width="24.109375" bestFit="1" customWidth="1"/>
  </cols>
  <sheetData>
    <row r="1" spans="1:20" x14ac:dyDescent="0.3">
      <c r="A1" s="49" t="s">
        <v>6</v>
      </c>
      <c r="D1" s="50" t="s">
        <v>19</v>
      </c>
      <c r="F1" s="50" t="s">
        <v>20</v>
      </c>
      <c r="G1" s="50" t="s">
        <v>21</v>
      </c>
      <c r="I1" s="50" t="s">
        <v>13</v>
      </c>
      <c r="J1" s="216" t="s">
        <v>22</v>
      </c>
      <c r="K1" s="217"/>
      <c r="L1" s="217"/>
      <c r="M1" s="217"/>
      <c r="N1" s="217"/>
      <c r="O1" s="217"/>
      <c r="P1" s="217"/>
      <c r="Q1" s="217"/>
      <c r="R1" s="217"/>
      <c r="S1" s="217"/>
      <c r="T1" s="1" t="s">
        <v>40</v>
      </c>
    </row>
    <row r="2" spans="1:20" x14ac:dyDescent="0.3">
      <c r="A2" s="48" t="s">
        <v>135</v>
      </c>
      <c r="D2" s="47" t="s">
        <v>182</v>
      </c>
      <c r="F2" s="32">
        <v>1</v>
      </c>
      <c r="G2" s="32">
        <v>1</v>
      </c>
      <c r="I2" s="32" t="s">
        <v>32</v>
      </c>
      <c r="J2" s="52" t="s">
        <v>23</v>
      </c>
      <c r="K2" s="1" t="s">
        <v>31</v>
      </c>
      <c r="L2" s="1" t="s">
        <v>24</v>
      </c>
      <c r="M2" s="1" t="s">
        <v>31</v>
      </c>
      <c r="N2" s="1" t="s">
        <v>28</v>
      </c>
      <c r="O2" s="1" t="s">
        <v>31</v>
      </c>
      <c r="P2" s="1" t="s">
        <v>29</v>
      </c>
      <c r="Q2" s="1" t="s">
        <v>31</v>
      </c>
      <c r="R2" s="1" t="s">
        <v>13</v>
      </c>
      <c r="S2" s="1" t="s">
        <v>31</v>
      </c>
      <c r="T2" s="35" t="s">
        <v>41</v>
      </c>
    </row>
    <row r="3" spans="1:20" x14ac:dyDescent="0.3">
      <c r="A3" s="48" t="s">
        <v>136</v>
      </c>
      <c r="D3" s="47" t="s">
        <v>4</v>
      </c>
      <c r="F3" s="32">
        <v>2</v>
      </c>
      <c r="G3" s="32">
        <v>2</v>
      </c>
      <c r="I3" s="32" t="s">
        <v>33</v>
      </c>
      <c r="J3" s="53" t="s">
        <v>1</v>
      </c>
      <c r="K3" s="6">
        <v>20</v>
      </c>
      <c r="L3" s="6" t="s">
        <v>25</v>
      </c>
      <c r="M3" s="6">
        <v>20</v>
      </c>
      <c r="N3" s="6" t="s">
        <v>1</v>
      </c>
      <c r="O3" s="6">
        <v>20</v>
      </c>
      <c r="P3" s="6" t="s">
        <v>1</v>
      </c>
      <c r="Q3" s="6">
        <v>20</v>
      </c>
      <c r="R3" s="6" t="s">
        <v>1</v>
      </c>
      <c r="S3" s="6">
        <v>20</v>
      </c>
      <c r="T3" s="36" t="s">
        <v>42</v>
      </c>
    </row>
    <row r="4" spans="1:20" ht="28.8" x14ac:dyDescent="0.3">
      <c r="A4" s="48" t="s">
        <v>137</v>
      </c>
      <c r="D4" s="47" t="s">
        <v>5</v>
      </c>
      <c r="F4" s="32">
        <v>3</v>
      </c>
      <c r="G4" s="32">
        <v>3</v>
      </c>
      <c r="I4" s="32" t="s">
        <v>34</v>
      </c>
      <c r="J4" s="53" t="s">
        <v>2</v>
      </c>
      <c r="K4" s="6">
        <v>0</v>
      </c>
      <c r="L4" s="6" t="s">
        <v>26</v>
      </c>
      <c r="M4" s="6">
        <v>10</v>
      </c>
      <c r="N4" s="6" t="s">
        <v>2</v>
      </c>
      <c r="O4" s="6">
        <v>0</v>
      </c>
      <c r="P4" s="6" t="s">
        <v>2</v>
      </c>
      <c r="Q4" s="6">
        <v>0</v>
      </c>
      <c r="R4" s="6" t="s">
        <v>2</v>
      </c>
      <c r="S4" s="6">
        <v>0</v>
      </c>
      <c r="T4" s="36" t="s">
        <v>43</v>
      </c>
    </row>
    <row r="5" spans="1:20" x14ac:dyDescent="0.3">
      <c r="A5" s="48" t="s">
        <v>138</v>
      </c>
      <c r="D5" s="47" t="s">
        <v>17</v>
      </c>
      <c r="F5" s="32">
        <v>4</v>
      </c>
      <c r="G5" s="32">
        <v>4</v>
      </c>
      <c r="I5" s="32" t="s">
        <v>35</v>
      </c>
      <c r="J5" s="53"/>
      <c r="K5" s="6"/>
      <c r="L5" s="6" t="s">
        <v>27</v>
      </c>
      <c r="M5" s="6">
        <v>0</v>
      </c>
      <c r="N5" s="6"/>
      <c r="O5" s="6"/>
      <c r="P5" s="6"/>
      <c r="Q5" s="6"/>
      <c r="R5" s="6"/>
      <c r="S5" s="6"/>
      <c r="T5" s="36" t="s">
        <v>44</v>
      </c>
    </row>
    <row r="6" spans="1:20" x14ac:dyDescent="0.3">
      <c r="A6" s="48" t="s">
        <v>226</v>
      </c>
      <c r="D6" s="47" t="s">
        <v>96</v>
      </c>
      <c r="F6" s="32">
        <v>5</v>
      </c>
      <c r="G6" s="32">
        <v>5</v>
      </c>
      <c r="I6" s="32" t="s">
        <v>36</v>
      </c>
    </row>
    <row r="7" spans="1:20" x14ac:dyDescent="0.3">
      <c r="A7" s="48" t="s">
        <v>227</v>
      </c>
      <c r="D7" s="47" t="s">
        <v>97</v>
      </c>
      <c r="I7" s="32" t="s">
        <v>37</v>
      </c>
    </row>
    <row r="8" spans="1:20" x14ac:dyDescent="0.3">
      <c r="A8" s="48" t="s">
        <v>139</v>
      </c>
      <c r="D8" s="47" t="s">
        <v>18</v>
      </c>
      <c r="F8" s="50" t="s">
        <v>9</v>
      </c>
      <c r="I8" s="32" t="s">
        <v>38</v>
      </c>
    </row>
    <row r="9" spans="1:20" x14ac:dyDescent="0.3">
      <c r="A9" s="48" t="s">
        <v>140</v>
      </c>
      <c r="D9" s="47" t="s">
        <v>131</v>
      </c>
      <c r="F9" s="32" t="s">
        <v>0</v>
      </c>
    </row>
    <row r="10" spans="1:20" x14ac:dyDescent="0.3">
      <c r="A10" s="48" t="s">
        <v>141</v>
      </c>
      <c r="D10" s="47" t="s">
        <v>98</v>
      </c>
      <c r="F10" s="32" t="s">
        <v>100</v>
      </c>
    </row>
    <row r="11" spans="1:20" x14ac:dyDescent="0.3">
      <c r="A11" s="48" t="s">
        <v>142</v>
      </c>
      <c r="D11" s="47" t="s">
        <v>99</v>
      </c>
    </row>
    <row r="12" spans="1:20" x14ac:dyDescent="0.3">
      <c r="A12" s="48" t="s">
        <v>143</v>
      </c>
    </row>
    <row r="13" spans="1:20" x14ac:dyDescent="0.3">
      <c r="A13" s="48" t="s">
        <v>144</v>
      </c>
    </row>
    <row r="14" spans="1:20" x14ac:dyDescent="0.3">
      <c r="A14" s="48" t="s">
        <v>145</v>
      </c>
    </row>
    <row r="15" spans="1:20" x14ac:dyDescent="0.3">
      <c r="A15" s="48" t="s">
        <v>185</v>
      </c>
    </row>
    <row r="16" spans="1:20" x14ac:dyDescent="0.3">
      <c r="A16" s="48" t="s">
        <v>186</v>
      </c>
    </row>
    <row r="19" spans="1:5" x14ac:dyDescent="0.3">
      <c r="A19" s="218" t="s">
        <v>49</v>
      </c>
      <c r="B19" s="218"/>
      <c r="D19" s="51" t="s">
        <v>109</v>
      </c>
    </row>
    <row r="20" spans="1:5" x14ac:dyDescent="0.3">
      <c r="A20" s="1" t="s">
        <v>50</v>
      </c>
      <c r="B20" s="1" t="s">
        <v>51</v>
      </c>
      <c r="C20" s="56"/>
      <c r="D20" s="32" t="s">
        <v>110</v>
      </c>
    </row>
    <row r="21" spans="1:5" x14ac:dyDescent="0.3">
      <c r="A21" s="2" t="s">
        <v>104</v>
      </c>
      <c r="B21" s="2" t="s">
        <v>108</v>
      </c>
      <c r="C21" s="57"/>
      <c r="D21" s="32" t="s">
        <v>111</v>
      </c>
    </row>
    <row r="22" spans="1:5" x14ac:dyDescent="0.3">
      <c r="A22" s="2" t="s">
        <v>105</v>
      </c>
      <c r="B22" s="2" t="s">
        <v>57</v>
      </c>
      <c r="C22" s="57"/>
      <c r="D22" s="32" t="s">
        <v>112</v>
      </c>
    </row>
    <row r="23" spans="1:5" x14ac:dyDescent="0.3">
      <c r="A23" s="2" t="s">
        <v>106</v>
      </c>
      <c r="B23" s="2" t="s">
        <v>55</v>
      </c>
      <c r="C23" s="57"/>
      <c r="D23" s="32" t="s">
        <v>113</v>
      </c>
    </row>
    <row r="24" spans="1:5" x14ac:dyDescent="0.3">
      <c r="A24" s="2" t="s">
        <v>17</v>
      </c>
      <c r="B24" s="3" t="s">
        <v>58</v>
      </c>
      <c r="C24" s="58"/>
      <c r="D24" s="32" t="s">
        <v>223</v>
      </c>
    </row>
    <row r="25" spans="1:5" x14ac:dyDescent="0.3">
      <c r="A25" s="2" t="s">
        <v>107</v>
      </c>
      <c r="B25" s="2" t="s">
        <v>56</v>
      </c>
      <c r="C25" s="57"/>
    </row>
    <row r="26" spans="1:5" x14ac:dyDescent="0.3">
      <c r="A26" s="2" t="s">
        <v>181</v>
      </c>
      <c r="B26" s="2" t="s">
        <v>59</v>
      </c>
      <c r="C26" s="57"/>
    </row>
    <row r="29" spans="1:5" ht="28.5" customHeight="1" x14ac:dyDescent="0.3">
      <c r="A29" s="219"/>
      <c r="B29" s="219"/>
      <c r="C29" s="219"/>
      <c r="D29" s="219"/>
      <c r="E29" s="219"/>
    </row>
    <row r="30" spans="1:5" ht="30" customHeight="1" x14ac:dyDescent="0.3">
      <c r="A30" s="186" t="s">
        <v>62</v>
      </c>
      <c r="B30" s="27" t="s">
        <v>146</v>
      </c>
      <c r="C30" s="26">
        <v>15</v>
      </c>
    </row>
    <row r="31" spans="1:5" x14ac:dyDescent="0.3">
      <c r="A31" s="187"/>
      <c r="B31" s="40" t="s">
        <v>69</v>
      </c>
      <c r="C31" s="39">
        <v>0</v>
      </c>
    </row>
    <row r="32" spans="1:5" ht="45" customHeight="1" x14ac:dyDescent="0.3">
      <c r="A32" s="186" t="s">
        <v>63</v>
      </c>
      <c r="B32" s="27" t="s">
        <v>70</v>
      </c>
      <c r="C32" s="26">
        <v>15</v>
      </c>
    </row>
    <row r="33" spans="1:4" x14ac:dyDescent="0.3">
      <c r="A33" s="187"/>
      <c r="B33" s="40" t="s">
        <v>71</v>
      </c>
      <c r="C33" s="39">
        <v>0</v>
      </c>
    </row>
    <row r="34" spans="1:4" ht="75" customHeight="1" x14ac:dyDescent="0.3">
      <c r="A34" s="186" t="s">
        <v>64</v>
      </c>
      <c r="B34" s="27" t="s">
        <v>72</v>
      </c>
      <c r="C34" s="26">
        <v>15</v>
      </c>
    </row>
    <row r="35" spans="1:4" x14ac:dyDescent="0.3">
      <c r="A35" s="187"/>
      <c r="B35" s="40" t="s">
        <v>73</v>
      </c>
      <c r="C35" s="39">
        <v>0</v>
      </c>
    </row>
    <row r="36" spans="1:4" ht="75" customHeight="1" x14ac:dyDescent="0.3">
      <c r="A36" s="186" t="s">
        <v>65</v>
      </c>
      <c r="B36" s="27" t="s">
        <v>80</v>
      </c>
      <c r="C36" s="27">
        <v>15</v>
      </c>
    </row>
    <row r="37" spans="1:4" x14ac:dyDescent="0.3">
      <c r="A37" s="215"/>
      <c r="B37" s="40" t="s">
        <v>81</v>
      </c>
      <c r="C37" s="40">
        <v>10</v>
      </c>
    </row>
    <row r="38" spans="1:4" x14ac:dyDescent="0.3">
      <c r="A38" s="187"/>
      <c r="B38" s="40" t="s">
        <v>74</v>
      </c>
      <c r="C38" s="40">
        <v>0</v>
      </c>
    </row>
    <row r="39" spans="1:4" ht="60" customHeight="1" x14ac:dyDescent="0.3">
      <c r="A39" s="186" t="s">
        <v>66</v>
      </c>
      <c r="B39" s="27" t="s">
        <v>75</v>
      </c>
      <c r="C39" s="26">
        <v>15</v>
      </c>
    </row>
    <row r="40" spans="1:4" x14ac:dyDescent="0.3">
      <c r="A40" s="187"/>
      <c r="B40" s="40" t="s">
        <v>76</v>
      </c>
      <c r="C40" s="39">
        <v>0</v>
      </c>
    </row>
    <row r="41" spans="1:4" ht="75" customHeight="1" x14ac:dyDescent="0.3">
      <c r="A41" s="186" t="s">
        <v>67</v>
      </c>
      <c r="B41" s="27" t="s">
        <v>77</v>
      </c>
      <c r="C41" s="26">
        <v>15</v>
      </c>
    </row>
    <row r="42" spans="1:4" ht="27.6" x14ac:dyDescent="0.3">
      <c r="A42" s="187"/>
      <c r="B42" s="40" t="s">
        <v>78</v>
      </c>
      <c r="C42" s="39">
        <v>0</v>
      </c>
    </row>
    <row r="43" spans="1:4" ht="60" customHeight="1" x14ac:dyDescent="0.3">
      <c r="A43" s="186" t="s">
        <v>68</v>
      </c>
      <c r="B43" s="27" t="s">
        <v>79</v>
      </c>
      <c r="C43" s="26">
        <v>10</v>
      </c>
    </row>
    <row r="44" spans="1:4" x14ac:dyDescent="0.3">
      <c r="A44" s="215"/>
      <c r="B44" s="40" t="s">
        <v>82</v>
      </c>
      <c r="C44" s="39">
        <v>5</v>
      </c>
    </row>
    <row r="45" spans="1:4" x14ac:dyDescent="0.3">
      <c r="A45" s="187"/>
      <c r="B45" s="40" t="s">
        <v>83</v>
      </c>
      <c r="C45" s="39">
        <v>0</v>
      </c>
    </row>
    <row r="46" spans="1:4" ht="27.6" x14ac:dyDescent="0.3">
      <c r="A46" s="29" t="s">
        <v>90</v>
      </c>
      <c r="B46" s="27" t="s">
        <v>188</v>
      </c>
      <c r="C46" s="27" t="s">
        <v>189</v>
      </c>
      <c r="D46" s="62" t="s">
        <v>190</v>
      </c>
    </row>
  </sheetData>
  <mergeCells count="10">
    <mergeCell ref="J1:S1"/>
    <mergeCell ref="A19:B19"/>
    <mergeCell ref="A29:E29"/>
    <mergeCell ref="A32:A33"/>
    <mergeCell ref="A30:A31"/>
    <mergeCell ref="A43:A45"/>
    <mergeCell ref="A41:A42"/>
    <mergeCell ref="A39:A40"/>
    <mergeCell ref="A36:A38"/>
    <mergeCell ref="A34:A35"/>
  </mergeCells>
  <dataValidations count="1">
    <dataValidation allowBlank="1" showInputMessage="1" showErrorMessage="1" prompt="Se incluyó a partír de la Guía de riesgos borrador del DAFP" sqref="A30" xr:uid="{00000000-0002-0000-04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2.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8C3ECA-5554-47EC-BD71-EAF7C121366E}">
  <ds:schemaRefs>
    <ds:schemaRef ds:uri="http://schemas.microsoft.com/office/2006/metadata/properties"/>
    <ds:schemaRef ds:uri="http://www.w3.org/XML/1998/namespace"/>
    <ds:schemaRef ds:uri="http://purl.org/dc/dcmitype/"/>
    <ds:schemaRef ds:uri="http://purl.org/dc/terms/"/>
    <ds:schemaRef ds:uri="http://purl.org/dc/elements/1.1/"/>
    <ds:schemaRef ds:uri="b88267a5-0852-4714-9a11-4aa7c350c1c2"/>
    <ds:schemaRef ds:uri="http://schemas.microsoft.com/office/2006/documentManagement/types"/>
    <ds:schemaRef ds:uri="http://schemas.microsoft.com/office/infopath/2007/PartnerControls"/>
    <ds:schemaRef ds:uri="http://schemas.openxmlformats.org/package/2006/metadata/core-properties"/>
    <ds:schemaRef ds:uri="2e1b66e6-84d5-4201-88fb-3f6ff4bcf6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Riesgo_Proceso</vt:lpstr>
      <vt:lpstr>M1. Cal_Probab_Impac_Gestion</vt:lpstr>
      <vt:lpstr>M2.Cal_Prob_Impacto_Corrupc</vt:lpstr>
      <vt:lpstr>M3. Cal_Probab_Impac_Seguri</vt:lpstr>
      <vt:lpstr>Listas</vt:lpstr>
      <vt:lpstr>'Mapa de Riesgo_Proceso'!Títulos_a_imprimir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2020-07-09T15:02:43Z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