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arolina Avila\Documents\2 Transparencia\5_2 Ejecucion presupuestal\"/>
    </mc:Choice>
  </mc:AlternateContent>
  <xr:revisionPtr revIDLastSave="0" documentId="8_{44C1F519-1639-4973-8D0D-5AE266796E5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GOSTO 2020" sheetId="5" r:id="rId1"/>
  </sheets>
  <definedNames>
    <definedName name="_xlnm.Print_Area" localSheetId="0">'AGOSTO 2020'!$A$1:$N$63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" i="5" l="1"/>
  <c r="I29" i="5"/>
  <c r="J24" i="5" l="1"/>
  <c r="I24" i="5"/>
  <c r="M41" i="5" l="1"/>
  <c r="L41" i="5"/>
  <c r="J38" i="5"/>
  <c r="I38" i="5"/>
  <c r="L30" i="5"/>
  <c r="L40" i="5" l="1"/>
  <c r="J40" i="5"/>
  <c r="I40" i="5"/>
  <c r="I32" i="5"/>
  <c r="J32" i="5"/>
  <c r="L39" i="5" l="1"/>
  <c r="L49" i="5"/>
  <c r="L47" i="5"/>
  <c r="L45" i="5"/>
  <c r="L43" i="5"/>
  <c r="G57" i="5" l="1"/>
  <c r="G56" i="5" s="1"/>
  <c r="G11" i="5"/>
  <c r="E59" i="5"/>
  <c r="E58" i="5" s="1"/>
  <c r="E57" i="5" s="1"/>
  <c r="E56" i="5" s="1"/>
  <c r="E55" i="5" s="1"/>
  <c r="D59" i="5"/>
  <c r="D58" i="5"/>
  <c r="D57" i="5" s="1"/>
  <c r="D56" i="5" s="1"/>
  <c r="D55" i="5" s="1"/>
  <c r="E50" i="5"/>
  <c r="E24" i="5"/>
  <c r="D24" i="5"/>
  <c r="E62" i="5" l="1"/>
  <c r="E61" i="5" s="1"/>
  <c r="D62" i="5"/>
  <c r="D61" i="5" s="1"/>
  <c r="L38" i="5" l="1"/>
  <c r="M39" i="5"/>
  <c r="M49" i="5"/>
  <c r="M47" i="5"/>
  <c r="M45" i="5"/>
  <c r="M43" i="5"/>
  <c r="E38" i="5"/>
  <c r="D38" i="5"/>
  <c r="D32" i="5"/>
  <c r="L44" i="5" l="1"/>
  <c r="M38" i="5"/>
  <c r="L42" i="5"/>
  <c r="M42" i="5"/>
  <c r="M48" i="5"/>
  <c r="M46" i="5"/>
  <c r="J46" i="5"/>
  <c r="M44" i="5"/>
  <c r="L48" i="5" l="1"/>
  <c r="L46" i="5"/>
  <c r="M24" i="5" l="1"/>
  <c r="L24" i="5"/>
  <c r="M63" i="5"/>
  <c r="L63" i="5"/>
  <c r="F63" i="5"/>
  <c r="J62" i="5"/>
  <c r="I62" i="5"/>
  <c r="I61" i="5" s="1"/>
  <c r="L61" i="5" s="1"/>
  <c r="C62" i="5"/>
  <c r="C61" i="5" s="1"/>
  <c r="M60" i="5"/>
  <c r="L60" i="5"/>
  <c r="F60" i="5"/>
  <c r="J59" i="5"/>
  <c r="I59" i="5"/>
  <c r="I58" i="5" s="1"/>
  <c r="I57" i="5" s="1"/>
  <c r="I56" i="5" s="1"/>
  <c r="C59" i="5"/>
  <c r="M54" i="5"/>
  <c r="L54" i="5"/>
  <c r="F54" i="5"/>
  <c r="H54" i="5" s="1"/>
  <c r="M53" i="5"/>
  <c r="L53" i="5"/>
  <c r="F53" i="5"/>
  <c r="H53" i="5" s="1"/>
  <c r="O53" i="5" s="1"/>
  <c r="M52" i="5"/>
  <c r="L52" i="5"/>
  <c r="F52" i="5"/>
  <c r="H52" i="5" s="1"/>
  <c r="K52" i="5" s="1"/>
  <c r="M51" i="5"/>
  <c r="L51" i="5"/>
  <c r="F51" i="5"/>
  <c r="J50" i="5"/>
  <c r="I50" i="5"/>
  <c r="L50" i="5" s="1"/>
  <c r="C50" i="5"/>
  <c r="N49" i="5"/>
  <c r="F49" i="5"/>
  <c r="H49" i="5" s="1"/>
  <c r="K49" i="5" s="1"/>
  <c r="J48" i="5"/>
  <c r="I48" i="5"/>
  <c r="C48" i="5"/>
  <c r="F48" i="5" s="1"/>
  <c r="H48" i="5" s="1"/>
  <c r="E47" i="5"/>
  <c r="E46" i="5" s="1"/>
  <c r="I46" i="5"/>
  <c r="C46" i="5"/>
  <c r="J44" i="5"/>
  <c r="I44" i="5"/>
  <c r="C44" i="5"/>
  <c r="F44" i="5" s="1"/>
  <c r="H44" i="5" s="1"/>
  <c r="F43" i="5"/>
  <c r="H43" i="5" s="1"/>
  <c r="K43" i="5" s="1"/>
  <c r="J42" i="5"/>
  <c r="I42" i="5"/>
  <c r="F42" i="5"/>
  <c r="H42" i="5" s="1"/>
  <c r="C42" i="5"/>
  <c r="M40" i="5"/>
  <c r="F41" i="5"/>
  <c r="H41" i="5" s="1"/>
  <c r="C40" i="5"/>
  <c r="F40" i="5" s="1"/>
  <c r="H40" i="5" s="1"/>
  <c r="F39" i="5"/>
  <c r="H39" i="5" s="1"/>
  <c r="C38" i="5"/>
  <c r="F38" i="5" s="1"/>
  <c r="M37" i="5"/>
  <c r="L37" i="5"/>
  <c r="F37" i="5"/>
  <c r="H37" i="5" s="1"/>
  <c r="K37" i="5" s="1"/>
  <c r="M36" i="5"/>
  <c r="L36" i="5"/>
  <c r="F36" i="5"/>
  <c r="D29" i="5"/>
  <c r="D28" i="5" s="1"/>
  <c r="J35" i="5"/>
  <c r="I35" i="5"/>
  <c r="L35" i="5" s="1"/>
  <c r="C35" i="5"/>
  <c r="F35" i="5" s="1"/>
  <c r="H35" i="5" s="1"/>
  <c r="M34" i="5"/>
  <c r="L34" i="5"/>
  <c r="F34" i="5"/>
  <c r="H34" i="5" s="1"/>
  <c r="K34" i="5" s="1"/>
  <c r="M33" i="5"/>
  <c r="L33" i="5"/>
  <c r="F33" i="5"/>
  <c r="H33" i="5" s="1"/>
  <c r="L32" i="5"/>
  <c r="C32" i="5"/>
  <c r="F32" i="5" s="1"/>
  <c r="H32" i="5" s="1"/>
  <c r="M31" i="5"/>
  <c r="L31" i="5"/>
  <c r="F31" i="5"/>
  <c r="H31" i="5" s="1"/>
  <c r="F30" i="5"/>
  <c r="C29" i="5"/>
  <c r="M27" i="5"/>
  <c r="L27" i="5"/>
  <c r="F27" i="5"/>
  <c r="H27" i="5" s="1"/>
  <c r="M26" i="5"/>
  <c r="L26" i="5"/>
  <c r="F26" i="5"/>
  <c r="H26" i="5" s="1"/>
  <c r="K26" i="5" s="1"/>
  <c r="M25" i="5"/>
  <c r="L25" i="5"/>
  <c r="F25" i="5"/>
  <c r="C24" i="5"/>
  <c r="M23" i="5"/>
  <c r="L23" i="5"/>
  <c r="F23" i="5"/>
  <c r="H23" i="5" s="1"/>
  <c r="K23" i="5" s="1"/>
  <c r="M22" i="5"/>
  <c r="L22" i="5"/>
  <c r="F22" i="5"/>
  <c r="H22" i="5" s="1"/>
  <c r="M21" i="5"/>
  <c r="L21" i="5"/>
  <c r="F21" i="5"/>
  <c r="H21" i="5" s="1"/>
  <c r="M20" i="5"/>
  <c r="L20" i="5"/>
  <c r="F20" i="5"/>
  <c r="M19" i="5"/>
  <c r="L19" i="5"/>
  <c r="F19" i="5"/>
  <c r="H19" i="5" s="1"/>
  <c r="K19" i="5" s="1"/>
  <c r="M18" i="5"/>
  <c r="L18" i="5"/>
  <c r="F18" i="5"/>
  <c r="H18" i="5" s="1"/>
  <c r="M17" i="5"/>
  <c r="L17" i="5"/>
  <c r="F17" i="5"/>
  <c r="H17" i="5" s="1"/>
  <c r="F16" i="5"/>
  <c r="H16" i="5" s="1"/>
  <c r="J15" i="5"/>
  <c r="I15" i="5"/>
  <c r="E15" i="5"/>
  <c r="E14" i="5" s="1"/>
  <c r="D15" i="5"/>
  <c r="D14" i="5" s="1"/>
  <c r="C15" i="5"/>
  <c r="H60" i="5" l="1"/>
  <c r="F59" i="5"/>
  <c r="F58" i="5" s="1"/>
  <c r="F57" i="5" s="1"/>
  <c r="F56" i="5" s="1"/>
  <c r="F55" i="5" s="1"/>
  <c r="H59" i="5"/>
  <c r="H25" i="5"/>
  <c r="K25" i="5" s="1"/>
  <c r="F24" i="5"/>
  <c r="L62" i="5"/>
  <c r="H61" i="5"/>
  <c r="H63" i="5"/>
  <c r="K63" i="5" s="1"/>
  <c r="F62" i="5"/>
  <c r="F61" i="5" s="1"/>
  <c r="H38" i="5"/>
  <c r="M32" i="5"/>
  <c r="N32" i="5" s="1"/>
  <c r="H51" i="5"/>
  <c r="K51" i="5" s="1"/>
  <c r="F50" i="5"/>
  <c r="H20" i="5"/>
  <c r="K20" i="5" s="1"/>
  <c r="F15" i="5"/>
  <c r="F14" i="5" s="1"/>
  <c r="M62" i="5"/>
  <c r="J61" i="5"/>
  <c r="N53" i="5"/>
  <c r="K59" i="5"/>
  <c r="D54" i="5"/>
  <c r="D50" i="5" s="1"/>
  <c r="D13" i="5" s="1"/>
  <c r="D12" i="5" s="1"/>
  <c r="H24" i="5"/>
  <c r="N24" i="5" s="1"/>
  <c r="N63" i="5"/>
  <c r="N52" i="5"/>
  <c r="N48" i="5"/>
  <c r="N44" i="5"/>
  <c r="N43" i="5"/>
  <c r="N37" i="5"/>
  <c r="K35" i="5"/>
  <c r="N34" i="5"/>
  <c r="C28" i="5"/>
  <c r="F29" i="5"/>
  <c r="H29" i="5" s="1"/>
  <c r="N26" i="5"/>
  <c r="N25" i="5"/>
  <c r="N23" i="5"/>
  <c r="N19" i="5"/>
  <c r="H15" i="5"/>
  <c r="K15" i="5" s="1"/>
  <c r="C14" i="5"/>
  <c r="N38" i="5"/>
  <c r="N39" i="5"/>
  <c r="K39" i="5"/>
  <c r="E29" i="5"/>
  <c r="E28" i="5" s="1"/>
  <c r="E13" i="5" s="1"/>
  <c r="E12" i="5" s="1"/>
  <c r="E11" i="5" s="1"/>
  <c r="E10" i="5" s="1"/>
  <c r="H30" i="5"/>
  <c r="K30" i="5" s="1"/>
  <c r="K16" i="5"/>
  <c r="N16" i="5"/>
  <c r="M50" i="5"/>
  <c r="M35" i="5"/>
  <c r="N31" i="5"/>
  <c r="K44" i="5"/>
  <c r="J58" i="5"/>
  <c r="M59" i="5"/>
  <c r="N59" i="5" s="1"/>
  <c r="N60" i="5"/>
  <c r="J14" i="5"/>
  <c r="N22" i="5"/>
  <c r="N18" i="5"/>
  <c r="H50" i="5"/>
  <c r="K50" i="5" s="1"/>
  <c r="I14" i="5"/>
  <c r="K48" i="5"/>
  <c r="K42" i="5"/>
  <c r="K38" i="5"/>
  <c r="I28" i="5"/>
  <c r="K32" i="5"/>
  <c r="L29" i="5"/>
  <c r="L28" i="5" s="1"/>
  <c r="M29" i="5"/>
  <c r="M15" i="5"/>
  <c r="M14" i="5" s="1"/>
  <c r="L15" i="5"/>
  <c r="L14" i="5" s="1"/>
  <c r="L58" i="5"/>
  <c r="L57" i="5" s="1"/>
  <c r="E45" i="5"/>
  <c r="F45" i="5" s="1"/>
  <c r="H45" i="5" s="1"/>
  <c r="K45" i="5" s="1"/>
  <c r="F46" i="5"/>
  <c r="H46" i="5" s="1"/>
  <c r="K46" i="5" s="1"/>
  <c r="N33" i="5"/>
  <c r="K33" i="5"/>
  <c r="N40" i="5"/>
  <c r="N27" i="5"/>
  <c r="K27" i="5"/>
  <c r="N42" i="5"/>
  <c r="N41" i="5"/>
  <c r="K41" i="5"/>
  <c r="N54" i="5"/>
  <c r="K54" i="5"/>
  <c r="H36" i="5"/>
  <c r="K36" i="5" s="1"/>
  <c r="N17" i="5"/>
  <c r="K17" i="5"/>
  <c r="N21" i="5"/>
  <c r="K21" i="5"/>
  <c r="K18" i="5"/>
  <c r="K22" i="5"/>
  <c r="J28" i="5"/>
  <c r="K31" i="5"/>
  <c r="F47" i="5"/>
  <c r="H47" i="5" s="1"/>
  <c r="K53" i="5"/>
  <c r="K60" i="5"/>
  <c r="H62" i="5"/>
  <c r="N62" i="5" s="1"/>
  <c r="C58" i="5"/>
  <c r="C57" i="5" s="1"/>
  <c r="L59" i="5"/>
  <c r="K40" i="5"/>
  <c r="F28" i="5" l="1"/>
  <c r="O51" i="5"/>
  <c r="L13" i="5"/>
  <c r="N51" i="5"/>
  <c r="N20" i="5"/>
  <c r="M58" i="5"/>
  <c r="J57" i="5"/>
  <c r="J56" i="5" s="1"/>
  <c r="F13" i="5"/>
  <c r="F12" i="5" s="1"/>
  <c r="H14" i="5"/>
  <c r="K14" i="5" s="1"/>
  <c r="K24" i="5"/>
  <c r="D11" i="5"/>
  <c r="D10" i="5" s="1"/>
  <c r="N46" i="5"/>
  <c r="N45" i="5"/>
  <c r="C13" i="5"/>
  <c r="H28" i="5"/>
  <c r="K28" i="5" s="1"/>
  <c r="N30" i="5"/>
  <c r="N14" i="5"/>
  <c r="N50" i="5"/>
  <c r="J13" i="5"/>
  <c r="I13" i="5"/>
  <c r="I12" i="5" s="1"/>
  <c r="N29" i="5"/>
  <c r="N15" i="5"/>
  <c r="H58" i="5"/>
  <c r="K29" i="5"/>
  <c r="N36" i="5"/>
  <c r="K62" i="5"/>
  <c r="N47" i="5"/>
  <c r="K47" i="5"/>
  <c r="M28" i="5"/>
  <c r="M13" i="5" s="1"/>
  <c r="M12" i="5" s="1"/>
  <c r="N35" i="5"/>
  <c r="M61" i="5"/>
  <c r="N61" i="5" s="1"/>
  <c r="K61" i="5"/>
  <c r="K58" i="5" l="1"/>
  <c r="H57" i="5"/>
  <c r="H56" i="5" s="1"/>
  <c r="L12" i="5"/>
  <c r="M57" i="5"/>
  <c r="M56" i="5" s="1"/>
  <c r="M55" i="5" s="1"/>
  <c r="H13" i="5"/>
  <c r="K13" i="5" s="1"/>
  <c r="N58" i="5"/>
  <c r="C12" i="5"/>
  <c r="J12" i="5"/>
  <c r="L56" i="5"/>
  <c r="I55" i="5"/>
  <c r="I11" i="5" s="1"/>
  <c r="N28" i="5"/>
  <c r="C56" i="5"/>
  <c r="K57" i="5"/>
  <c r="H12" i="5" l="1"/>
  <c r="K12" i="5" s="1"/>
  <c r="J55" i="5"/>
  <c r="L55" i="5"/>
  <c r="L11" i="5" s="1"/>
  <c r="L10" i="5" s="1"/>
  <c r="I10" i="5"/>
  <c r="N57" i="5"/>
  <c r="C55" i="5"/>
  <c r="C11" i="5" s="1"/>
  <c r="N13" i="5"/>
  <c r="M11" i="5"/>
  <c r="J11" i="5" l="1"/>
  <c r="J10" i="5" s="1"/>
  <c r="K56" i="5"/>
  <c r="N12" i="5"/>
  <c r="N56" i="5" l="1"/>
  <c r="H55" i="5"/>
  <c r="F11" i="5"/>
  <c r="F10" i="5" s="1"/>
  <c r="C10" i="5"/>
  <c r="M10" i="5"/>
  <c r="K55" i="5" l="1"/>
  <c r="H11" i="5"/>
  <c r="N55" i="5"/>
  <c r="H10" i="5"/>
  <c r="K10" i="5" s="1"/>
  <c r="N10" i="5" l="1"/>
  <c r="K11" i="5"/>
  <c r="N11" i="5"/>
</calcChain>
</file>

<file path=xl/sharedStrings.xml><?xml version="1.0" encoding="utf-8"?>
<sst xmlns="http://schemas.openxmlformats.org/spreadsheetml/2006/main" count="140" uniqueCount="135">
  <si>
    <t>SISTEMA DE PRESUPUESTO DISTRITAL - PREDIS</t>
  </si>
  <si>
    <t>EJECUCIÒN PRESUPUESTO</t>
  </si>
  <si>
    <t>INFORME DE EJECUCIÒN DEL PRESUPUESTO DE GASTOS E INVERSIONES</t>
  </si>
  <si>
    <t>ENTIDAD:</t>
  </si>
  <si>
    <t>100 - CONCEJO</t>
  </si>
  <si>
    <t>UNIDAD EJECUTORA:</t>
  </si>
  <si>
    <t>RUBRO PRESUPUESTAL</t>
  </si>
  <si>
    <t>CODIGO</t>
  </si>
  <si>
    <t>NOMBRE</t>
  </si>
  <si>
    <t>INICIAL</t>
  </si>
  <si>
    <t>MODIFICACIONES</t>
  </si>
  <si>
    <t>APROPIACION</t>
  </si>
  <si>
    <t>MES</t>
  </si>
  <si>
    <t>ACUMULADO</t>
  </si>
  <si>
    <t xml:space="preserve">TOTAL COMPROMISOS </t>
  </si>
  <si>
    <t>AUTORIZACION DE GIRO</t>
  </si>
  <si>
    <t>GASTOS</t>
  </si>
  <si>
    <t xml:space="preserve">01 - UNIDAD </t>
  </si>
  <si>
    <t>VIGENTE</t>
  </si>
  <si>
    <t>SUSPENSIÒN</t>
  </si>
  <si>
    <t>DISPONIBLE</t>
  </si>
  <si>
    <t>8=(6-7)</t>
  </si>
  <si>
    <t>VIGENCIA FISCAL</t>
  </si>
  <si>
    <t>11= 10/8</t>
  </si>
  <si>
    <t>EJECUC.
PRESUP.</t>
  </si>
  <si>
    <t>EJECUC.
AUT GIRO</t>
  </si>
  <si>
    <t>%</t>
  </si>
  <si>
    <t>14=13/8</t>
  </si>
  <si>
    <t>GASTOS DE FUNCIONAMIENTO</t>
  </si>
  <si>
    <t>3-1-1-01</t>
  </si>
  <si>
    <t>3-1-1-01-01</t>
  </si>
  <si>
    <t>3-1-</t>
  </si>
  <si>
    <t>3-1-1-</t>
  </si>
  <si>
    <t>3-1-1-01-01-01</t>
  </si>
  <si>
    <t>3-1-1-01-01-01-0001</t>
  </si>
  <si>
    <t>3-1-1-01-01-01-0002</t>
  </si>
  <si>
    <t>3-1-1-01-01-01-0003</t>
  </si>
  <si>
    <t xml:space="preserve">3-1-1-01-01-01-0004 </t>
  </si>
  <si>
    <t>3-1-1-01-01-01-0005</t>
  </si>
  <si>
    <t>3-1-1-01-01-01-0008</t>
  </si>
  <si>
    <t>3-1-1-01-01-01-0010</t>
  </si>
  <si>
    <t>3-1-1-01-01-01-0011</t>
  </si>
  <si>
    <t>3-1-1-01-01-02</t>
  </si>
  <si>
    <t>3-1-1-01-01-02-0001</t>
  </si>
  <si>
    <t>3-1-1-01-01-02-0002</t>
  </si>
  <si>
    <t>3-1-1-01-01-02-0003</t>
  </si>
  <si>
    <t>3-1-1-01-02</t>
  </si>
  <si>
    <t>3-1-1-01-02-01</t>
  </si>
  <si>
    <t>3-1-1-01-02-01-0001</t>
  </si>
  <si>
    <t>3-1-1-01-02-01-0002</t>
  </si>
  <si>
    <t>3-1-1-01-02-02</t>
  </si>
  <si>
    <t>3-1-1-01-02-02-0001</t>
  </si>
  <si>
    <t>3-1-1-01-02-02-0002</t>
  </si>
  <si>
    <t>3-1-1-01-02-03</t>
  </si>
  <si>
    <t>3-1-1-01-02-03-0001</t>
  </si>
  <si>
    <t>3-1-1-01-02-03-0002</t>
  </si>
  <si>
    <t>3-1-1-01-02-04</t>
  </si>
  <si>
    <t>3-1-1-01-02-04-0001</t>
  </si>
  <si>
    <t>3-1-1-01-02-05</t>
  </si>
  <si>
    <t>3-1-1-01-02-05-0002</t>
  </si>
  <si>
    <t>3-1-1-01-02-06</t>
  </si>
  <si>
    <t>3-1-1-01-02-06-0001</t>
  </si>
  <si>
    <t>3-1-1-01-02-07</t>
  </si>
  <si>
    <t>3-1-1-01-02-07-0001</t>
  </si>
  <si>
    <t>3-1-1-01-02-08</t>
  </si>
  <si>
    <t>3-1-1-03-02-08-0001</t>
  </si>
  <si>
    <t>3-1-1-01-02-09</t>
  </si>
  <si>
    <t>3-1-1-01-02-09-0001</t>
  </si>
  <si>
    <t>3-1-1-01-03</t>
  </si>
  <si>
    <t>3-1-1-01-03-01</t>
  </si>
  <si>
    <t>3-1-1-01-03-02</t>
  </si>
  <si>
    <t>3-1-1-01-03-05</t>
  </si>
  <si>
    <t>3-1-1-01-03-06</t>
  </si>
  <si>
    <t>3-1-2-</t>
  </si>
  <si>
    <t>3-1-2-02</t>
  </si>
  <si>
    <t>3-1-2-02-02</t>
  </si>
  <si>
    <t>3-1-2-02-02-02</t>
  </si>
  <si>
    <t>3-1-2-02-02-02-0001</t>
  </si>
  <si>
    <t>3-1-2-02-02-02-0001-011</t>
  </si>
  <si>
    <t>Gastos de Personal</t>
  </si>
  <si>
    <t>Planta de Personal permanente</t>
  </si>
  <si>
    <t>Factores constitutivos de salario</t>
  </si>
  <si>
    <t>Factores salariales comunes</t>
  </si>
  <si>
    <t>Sueldo bàsico</t>
  </si>
  <si>
    <t>Auxilio de maternidad y paternidad</t>
  </si>
  <si>
    <t>Auxilio de incapacidad</t>
  </si>
  <si>
    <t>Gastos de representaciòn</t>
  </si>
  <si>
    <t>Horas Extras Dominicales, Festivos, Recargo Nocturno y Trabajo suplementario</t>
  </si>
  <si>
    <t>Bonificaciòn por servicios prestados</t>
  </si>
  <si>
    <t>Prima de navidad</t>
  </si>
  <si>
    <t>Prima de vacaciones</t>
  </si>
  <si>
    <t>Factores salariales especiales</t>
  </si>
  <si>
    <t>Prima de antigüedad</t>
  </si>
  <si>
    <t>Prima tècnica</t>
  </si>
  <si>
    <t>Prima semestral</t>
  </si>
  <si>
    <t>Contribuciones inherentes a la nòmina</t>
  </si>
  <si>
    <t>Aportes a la seguridad social en pensiones</t>
  </si>
  <si>
    <t>Aportes a la seguridad social en pensiones pùblicas</t>
  </si>
  <si>
    <t>Aportes a la seguridad social en pensiones privadas</t>
  </si>
  <si>
    <t>Aportes a la seguridad social en salud</t>
  </si>
  <si>
    <t>Aportes a la seguridad social en salud pùblica</t>
  </si>
  <si>
    <t>Aportes a la seguridad social en salud privada</t>
  </si>
  <si>
    <t>Aportes de cesantìas</t>
  </si>
  <si>
    <t>Aportes de cesantìas a fondos pùblicos</t>
  </si>
  <si>
    <t>Aportes de cesantìas a fondos privados</t>
  </si>
  <si>
    <t>Aportes a cajas de compensaciòn familiar</t>
  </si>
  <si>
    <t>Compensar</t>
  </si>
  <si>
    <t>Aportes generales al sistema de riesgos laborales</t>
  </si>
  <si>
    <t>Aportes generales al sistema de riesgos laborales privados</t>
  </si>
  <si>
    <t>Aportes al ICBF</t>
  </si>
  <si>
    <t>Aportes al ICBF de funcionarios</t>
  </si>
  <si>
    <t>Aportes al SENA</t>
  </si>
  <si>
    <t>Aportes al SENA de funcionarios</t>
  </si>
  <si>
    <t>Aportes a la ESAP</t>
  </si>
  <si>
    <t>Aportes a la ESAP de funcionarios</t>
  </si>
  <si>
    <t>Aportes a escuelas industriales e institutos tècnicos</t>
  </si>
  <si>
    <t>Aportes a escuelas industriales e institutos tècnicos de funcionarios</t>
  </si>
  <si>
    <t>Remuneraciones no constitutivas de factor salarial</t>
  </si>
  <si>
    <t>Indemnizaciòn por vacaciones</t>
  </si>
  <si>
    <t>Bonificaciòn por recreaciòn</t>
  </si>
  <si>
    <t>Reconocimiento por permanencia en el servicio pùblico - Bogotà D.C.</t>
  </si>
  <si>
    <t>Prima secretarial</t>
  </si>
  <si>
    <t>Adquisiciòn de bienes y servicios</t>
  </si>
  <si>
    <t>Adquisiciones diferentes de activos no financieros</t>
  </si>
  <si>
    <t>Adquisiciòn de servicios</t>
  </si>
  <si>
    <t>Servicios financieros y servicios conexos, servicios inmobiliarios y servicios de leasing</t>
  </si>
  <si>
    <t>Servicios financieros y servicios conexos</t>
  </si>
  <si>
    <t>Servicios de administraciòn de fondos de pensiones y cesantìas</t>
  </si>
  <si>
    <t>3-1-5-</t>
  </si>
  <si>
    <t>Transferencias corrientes de funcionamiento</t>
  </si>
  <si>
    <t>3-1-5-07</t>
  </si>
  <si>
    <t>Sentencias y conciliaciones</t>
  </si>
  <si>
    <t>3-1-5-07-02</t>
  </si>
  <si>
    <t>Conciliaciones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</si>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</sst>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92">
    <xf numFmtId="0" fontId="0" fillId="0" borderId="0" xfId="0"/>
    <xf numFmtId="0" fontId="0" fillId="0" borderId="7" xfId="0" applyBorder="1"/>
    <xf numFmtId="0" fontId="0" fillId="0" borderId="8" xfId="0" applyBorder="1"/>
    <xf numFmtId="3" fontId="4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0" fontId="0" fillId="0" borderId="3" xfId="0" applyBorder="1"/>
    <xf numFmtId="3" fontId="4" fillId="0" borderId="7" xfId="0" applyNumberFormat="1" applyFont="1" applyBorder="1"/>
    <xf numFmtId="3" fontId="0" fillId="0" borderId="7" xfId="0" applyNumberFormat="1" applyBorder="1"/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Border="1"/>
    <xf numFmtId="0" fontId="3" fillId="0" borderId="12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0" fillId="0" borderId="12" xfId="0" applyNumberFormat="1" applyBorder="1"/>
    <xf numFmtId="3" fontId="3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wrapText="1"/>
    </xf>
    <xf numFmtId="3" fontId="5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3" fontId="7" fillId="0" borderId="2" xfId="0" applyNumberFormat="1" applyFont="1" applyBorder="1"/>
    <xf numFmtId="0" fontId="7" fillId="0" borderId="2" xfId="0" applyFont="1" applyBorder="1"/>
    <xf numFmtId="3" fontId="7" fillId="0" borderId="7" xfId="0" applyNumberFormat="1" applyFont="1" applyBorder="1"/>
    <xf numFmtId="0" fontId="7" fillId="0" borderId="7" xfId="0" applyFont="1" applyBorder="1" applyAlignment="1">
      <alignment horizontal="left"/>
    </xf>
    <xf numFmtId="0" fontId="6" fillId="0" borderId="1" xfId="0" applyFont="1" applyBorder="1"/>
    <xf numFmtId="3" fontId="7" fillId="0" borderId="2" xfId="0" applyNumberFormat="1" applyFont="1" applyBorder="1" applyAlignment="1">
      <alignment horizontal="right"/>
    </xf>
    <xf numFmtId="0" fontId="6" fillId="0" borderId="6" xfId="0" applyFont="1" applyBorder="1"/>
    <xf numFmtId="3" fontId="7" fillId="0" borderId="7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3" fontId="12" fillId="2" borderId="0" xfId="2" applyNumberFormat="1" applyFont="1" applyFill="1" applyBorder="1" applyAlignment="1">
      <alignment horizontal="left"/>
    </xf>
    <xf numFmtId="166" fontId="11" fillId="0" borderId="0" xfId="1" applyNumberFormat="1" applyFont="1" applyFill="1" applyBorder="1"/>
    <xf numFmtId="3" fontId="11" fillId="2" borderId="0" xfId="0" applyNumberFormat="1" applyFont="1" applyFill="1" applyBorder="1" applyAlignment="1"/>
    <xf numFmtId="3" fontId="11" fillId="2" borderId="0" xfId="0" applyNumberFormat="1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wrapText="1"/>
    </xf>
    <xf numFmtId="166" fontId="11" fillId="3" borderId="0" xfId="1" applyNumberFormat="1" applyFont="1" applyFill="1" applyBorder="1"/>
    <xf numFmtId="3" fontId="11" fillId="3" borderId="0" xfId="1" applyNumberFormat="1" applyFont="1" applyFill="1" applyBorder="1"/>
    <xf numFmtId="3" fontId="11" fillId="0" borderId="0" xfId="0" applyNumberFormat="1" applyFont="1" applyBorder="1"/>
    <xf numFmtId="3" fontId="12" fillId="3" borderId="0" xfId="2" applyNumberFormat="1" applyFont="1" applyFill="1" applyBorder="1" applyAlignment="1">
      <alignment horizontal="right"/>
    </xf>
    <xf numFmtId="3" fontId="12" fillId="2" borderId="0" xfId="2" applyNumberFormat="1" applyFont="1" applyFill="1" applyBorder="1" applyAlignment="1">
      <alignment horizontal="left" wrapText="1"/>
    </xf>
    <xf numFmtId="3" fontId="11" fillId="0" borderId="0" xfId="0" applyNumberFormat="1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166" fontId="11" fillId="0" borderId="2" xfId="1" applyNumberFormat="1" applyFont="1" applyBorder="1" applyAlignment="1">
      <alignment horizontal="center"/>
    </xf>
    <xf numFmtId="3" fontId="10" fillId="0" borderId="4" xfId="0" applyNumberFormat="1" applyFont="1" applyBorder="1"/>
    <xf numFmtId="3" fontId="10" fillId="0" borderId="4" xfId="0" applyNumberFormat="1" applyFont="1" applyFill="1" applyBorder="1"/>
    <xf numFmtId="3" fontId="10" fillId="0" borderId="4" xfId="0" applyNumberFormat="1" applyFont="1" applyBorder="1" applyAlignment="1">
      <alignment wrapText="1"/>
    </xf>
    <xf numFmtId="3" fontId="10" fillId="0" borderId="6" xfId="0" applyNumberFormat="1" applyFont="1" applyBorder="1"/>
    <xf numFmtId="3" fontId="11" fillId="0" borderId="7" xfId="0" applyNumberFormat="1" applyFont="1" applyBorder="1" applyAlignment="1">
      <alignment wrapText="1"/>
    </xf>
    <xf numFmtId="3" fontId="11" fillId="0" borderId="7" xfId="0" applyNumberFormat="1" applyFont="1" applyBorder="1"/>
    <xf numFmtId="49" fontId="10" fillId="0" borderId="4" xfId="0" applyNumberFormat="1" applyFont="1" applyBorder="1"/>
    <xf numFmtId="3" fontId="13" fillId="0" borderId="0" xfId="0" applyNumberFormat="1" applyFont="1" applyBorder="1"/>
    <xf numFmtId="3" fontId="13" fillId="0" borderId="7" xfId="0" applyNumberFormat="1" applyFont="1" applyBorder="1"/>
    <xf numFmtId="3" fontId="13" fillId="0" borderId="2" xfId="0" applyNumberFormat="1" applyFont="1" applyBorder="1"/>
    <xf numFmtId="2" fontId="13" fillId="0" borderId="2" xfId="0" applyNumberFormat="1" applyFont="1" applyBorder="1"/>
    <xf numFmtId="4" fontId="13" fillId="0" borderId="3" xfId="0" applyNumberFormat="1" applyFont="1" applyBorder="1"/>
    <xf numFmtId="2" fontId="13" fillId="0" borderId="0" xfId="0" applyNumberFormat="1" applyFont="1" applyBorder="1"/>
    <xf numFmtId="4" fontId="13" fillId="0" borderId="5" xfId="0" applyNumberFormat="1" applyFont="1" applyBorder="1"/>
    <xf numFmtId="3" fontId="13" fillId="0" borderId="0" xfId="0" applyNumberFormat="1" applyFont="1" applyBorder="1" applyAlignment="1">
      <alignment wrapText="1"/>
    </xf>
    <xf numFmtId="2" fontId="13" fillId="0" borderId="7" xfId="0" applyNumberFormat="1" applyFont="1" applyBorder="1"/>
    <xf numFmtId="4" fontId="13" fillId="0" borderId="8" xfId="0" applyNumberFormat="1" applyFont="1" applyBorder="1"/>
    <xf numFmtId="0" fontId="2" fillId="0" borderId="0" xfId="0" applyFont="1"/>
    <xf numFmtId="0" fontId="2" fillId="0" borderId="0" xfId="0" applyFont="1" applyAlignment="1">
      <alignment wrapText="1"/>
    </xf>
    <xf numFmtId="166" fontId="2" fillId="0" borderId="0" xfId="0" applyNumberFormat="1" applyFont="1"/>
    <xf numFmtId="3" fontId="2" fillId="0" borderId="0" xfId="0" applyNumberFormat="1" applyFont="1"/>
    <xf numFmtId="3" fontId="11" fillId="0" borderId="0" xfId="1" applyNumberFormat="1" applyFont="1" applyFill="1" applyBorder="1"/>
    <xf numFmtId="166" fontId="0" fillId="0" borderId="0" xfId="0" applyNumberFormat="1"/>
    <xf numFmtId="3" fontId="0" fillId="0" borderId="0" xfId="0" applyNumberFormat="1"/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6"/>
  <sheetViews>
    <sheetView tabSelected="1" topLeftCell="B1" zoomScaleNormal="100" workbookViewId="0">
      <selection activeCell="M63" sqref="M63"/>
    </sheetView>
  </sheetViews>
  <sheetFormatPr baseColWidth="10" defaultRowHeight="14.4" x14ac:dyDescent="0.3"/>
  <cols>
    <col min="1" max="1" width="18" customWidth="1"/>
    <col min="2" max="2" width="33" customWidth="1"/>
    <col min="3" max="6" width="13.6640625" customWidth="1"/>
    <col min="7" max="7" width="11.33203125" customWidth="1"/>
    <col min="8" max="10" width="13.6640625" customWidth="1"/>
    <col min="11" max="11" width="7.6640625" customWidth="1"/>
    <col min="12" max="13" width="13.6640625" customWidth="1"/>
    <col min="14" max="14" width="7.6640625" customWidth="1"/>
    <col min="15" max="15" width="14.5546875" customWidth="1"/>
  </cols>
  <sheetData>
    <row r="1" spans="1:17" x14ac:dyDescent="0.3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7" x14ac:dyDescent="0.3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68"/>
    </row>
    <row r="3" spans="1:17" x14ac:dyDescent="0.3">
      <c r="A3" s="77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</row>
    <row r="4" spans="1:17" ht="15" customHeight="1" x14ac:dyDescent="0.3">
      <c r="A4" s="28" t="s">
        <v>3</v>
      </c>
      <c r="B4" s="29" t="s">
        <v>4</v>
      </c>
      <c r="C4" s="3"/>
      <c r="D4" s="3"/>
      <c r="E4" s="3"/>
      <c r="F4" s="3"/>
      <c r="G4" s="3"/>
      <c r="H4" s="4"/>
      <c r="I4" s="4"/>
      <c r="J4" s="24" t="s">
        <v>12</v>
      </c>
      <c r="K4" s="80"/>
      <c r="L4" s="25" t="s">
        <v>134</v>
      </c>
      <c r="M4" s="5"/>
      <c r="N4" s="6"/>
    </row>
    <row r="5" spans="1:17" x14ac:dyDescent="0.3">
      <c r="A5" s="30" t="s">
        <v>5</v>
      </c>
      <c r="B5" s="31" t="s">
        <v>17</v>
      </c>
      <c r="C5" s="7"/>
      <c r="D5" s="7"/>
      <c r="E5" s="7"/>
      <c r="F5" s="7"/>
      <c r="G5" s="7"/>
      <c r="H5" s="8"/>
      <c r="I5" s="8"/>
      <c r="J5" s="26" t="s">
        <v>22</v>
      </c>
      <c r="K5" s="81"/>
      <c r="L5" s="27">
        <v>2020</v>
      </c>
      <c r="M5" s="1"/>
      <c r="N5" s="2"/>
      <c r="O5" s="70"/>
    </row>
    <row r="6" spans="1:17" ht="15" customHeight="1" x14ac:dyDescent="0.3">
      <c r="A6" s="82" t="s">
        <v>6</v>
      </c>
      <c r="B6" s="83"/>
      <c r="C6" s="84" t="s">
        <v>11</v>
      </c>
      <c r="D6" s="85"/>
      <c r="E6" s="85"/>
      <c r="F6" s="85"/>
      <c r="G6" s="85"/>
      <c r="H6" s="86"/>
      <c r="I6" s="84" t="s">
        <v>14</v>
      </c>
      <c r="J6" s="86"/>
      <c r="K6" s="87" t="s">
        <v>24</v>
      </c>
      <c r="L6" s="89" t="s">
        <v>15</v>
      </c>
      <c r="M6" s="90"/>
      <c r="N6" s="87" t="s">
        <v>25</v>
      </c>
    </row>
    <row r="7" spans="1:17" x14ac:dyDescent="0.3">
      <c r="A7" s="22" t="s">
        <v>7</v>
      </c>
      <c r="B7" s="19" t="s">
        <v>8</v>
      </c>
      <c r="C7" s="17" t="s">
        <v>9</v>
      </c>
      <c r="D7" s="72" t="s">
        <v>10</v>
      </c>
      <c r="E7" s="73"/>
      <c r="F7" s="19" t="s">
        <v>18</v>
      </c>
      <c r="G7" s="19" t="s">
        <v>19</v>
      </c>
      <c r="H7" s="19" t="s">
        <v>20</v>
      </c>
      <c r="I7" s="11" t="s">
        <v>12</v>
      </c>
      <c r="J7" s="11" t="s">
        <v>13</v>
      </c>
      <c r="K7" s="88"/>
      <c r="L7" s="11" t="s">
        <v>12</v>
      </c>
      <c r="M7" s="11" t="s">
        <v>13</v>
      </c>
      <c r="N7" s="91"/>
      <c r="O7" s="70"/>
    </row>
    <row r="8" spans="1:17" ht="12" customHeight="1" x14ac:dyDescent="0.3">
      <c r="A8" s="15"/>
      <c r="B8" s="18"/>
      <c r="C8" s="18"/>
      <c r="D8" s="21" t="s">
        <v>12</v>
      </c>
      <c r="E8" s="21" t="s">
        <v>13</v>
      </c>
      <c r="F8" s="20"/>
      <c r="G8" s="20"/>
      <c r="H8" s="20"/>
      <c r="I8" s="12"/>
      <c r="J8" s="12"/>
      <c r="K8" s="9"/>
      <c r="L8" s="12"/>
      <c r="M8" s="12"/>
      <c r="N8" s="16" t="s">
        <v>26</v>
      </c>
    </row>
    <row r="9" spans="1:17" ht="10.5" customHeight="1" x14ac:dyDescent="0.3">
      <c r="A9" s="14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 t="s">
        <v>21</v>
      </c>
      <c r="I9" s="13">
        <v>9</v>
      </c>
      <c r="J9" s="13">
        <v>10</v>
      </c>
      <c r="K9" s="10" t="s">
        <v>23</v>
      </c>
      <c r="L9" s="14">
        <v>12</v>
      </c>
      <c r="M9" s="14">
        <v>13</v>
      </c>
      <c r="N9" s="14" t="s">
        <v>27</v>
      </c>
    </row>
    <row r="10" spans="1:17" x14ac:dyDescent="0.3">
      <c r="A10" s="45">
        <v>3</v>
      </c>
      <c r="B10" s="46" t="s">
        <v>16</v>
      </c>
      <c r="C10" s="47">
        <f>+C11</f>
        <v>76449023000</v>
      </c>
      <c r="D10" s="57">
        <f t="shared" ref="D10:E10" si="0">D11</f>
        <v>0</v>
      </c>
      <c r="E10" s="57">
        <f t="shared" si="0"/>
        <v>0</v>
      </c>
      <c r="F10" s="47">
        <f>+F11</f>
        <v>76449023000</v>
      </c>
      <c r="G10" s="57">
        <v>0</v>
      </c>
      <c r="H10" s="57">
        <f>F10-G11</f>
        <v>76449023000</v>
      </c>
      <c r="I10" s="47">
        <f>+I11</f>
        <v>4653279672</v>
      </c>
      <c r="J10" s="47">
        <f>+J11</f>
        <v>45260829239</v>
      </c>
      <c r="K10" s="58">
        <f t="shared" ref="K10:K13" si="1">J10/H10*100</f>
        <v>59.203934154920468</v>
      </c>
      <c r="L10" s="47">
        <f>+L11</f>
        <v>4653279672</v>
      </c>
      <c r="M10" s="47">
        <f>+M11</f>
        <v>45258866307</v>
      </c>
      <c r="N10" s="59">
        <f t="shared" ref="N10:N12" si="2">M10/H10*100</f>
        <v>59.201366519752639</v>
      </c>
      <c r="O10" s="70"/>
      <c r="P10" s="68"/>
    </row>
    <row r="11" spans="1:17" x14ac:dyDescent="0.3">
      <c r="A11" s="48" t="s">
        <v>31</v>
      </c>
      <c r="B11" s="32" t="s">
        <v>28</v>
      </c>
      <c r="C11" s="33">
        <f>C12+C55+C61</f>
        <v>76449023000</v>
      </c>
      <c r="D11" s="33">
        <f>D12+D55+D61</f>
        <v>0</v>
      </c>
      <c r="E11" s="33">
        <f>E12+E55+E61</f>
        <v>0</v>
      </c>
      <c r="F11" s="33">
        <f>F12+F55+F61</f>
        <v>76449023000</v>
      </c>
      <c r="G11" s="33">
        <f t="shared" ref="G11:I11" si="3">G12+G55+G61</f>
        <v>0</v>
      </c>
      <c r="H11" s="33">
        <f t="shared" si="3"/>
        <v>76449023000</v>
      </c>
      <c r="I11" s="33">
        <f t="shared" si="3"/>
        <v>4653279672</v>
      </c>
      <c r="J11" s="33">
        <f t="shared" ref="J11:L11" si="4">J12+J55+J61</f>
        <v>45260829239</v>
      </c>
      <c r="K11" s="60">
        <f t="shared" si="1"/>
        <v>59.203934154920468</v>
      </c>
      <c r="L11" s="33">
        <f t="shared" si="4"/>
        <v>4653279672</v>
      </c>
      <c r="M11" s="33">
        <f>M12+M55+M61</f>
        <v>45258866307</v>
      </c>
      <c r="N11" s="61">
        <f t="shared" si="2"/>
        <v>59.201366519752639</v>
      </c>
      <c r="O11" s="70"/>
      <c r="P11" s="67"/>
      <c r="Q11" s="65"/>
    </row>
    <row r="12" spans="1:17" x14ac:dyDescent="0.3">
      <c r="A12" s="48" t="s">
        <v>32</v>
      </c>
      <c r="B12" s="32" t="s">
        <v>79</v>
      </c>
      <c r="C12" s="33">
        <f>SUM(C13)</f>
        <v>76445423000</v>
      </c>
      <c r="D12" s="33">
        <f t="shared" ref="D12:E12" si="5">SUM(D13)</f>
        <v>0</v>
      </c>
      <c r="E12" s="33">
        <f t="shared" si="5"/>
        <v>-43766100</v>
      </c>
      <c r="F12" s="33">
        <f>SUM(F13)</f>
        <v>76401656900</v>
      </c>
      <c r="G12" s="55">
        <v>0</v>
      </c>
      <c r="H12" s="55">
        <f t="shared" ref="H12:H63" si="6">F12-G13</f>
        <v>76401656900</v>
      </c>
      <c r="I12" s="33">
        <f>SUM(I13)</f>
        <v>4653131401</v>
      </c>
      <c r="J12" s="33">
        <f>SUM(J13)</f>
        <v>45215434540</v>
      </c>
      <c r="K12" s="60">
        <f t="shared" si="1"/>
        <v>59.181222469011665</v>
      </c>
      <c r="L12" s="33">
        <f>SUM(L13)</f>
        <v>4653131401</v>
      </c>
      <c r="M12" s="33">
        <f t="shared" ref="M12" si="7">SUM(M13)</f>
        <v>45213471608</v>
      </c>
      <c r="N12" s="61">
        <f t="shared" si="2"/>
        <v>59.178653242008416</v>
      </c>
      <c r="O12" s="70"/>
      <c r="P12" s="65"/>
      <c r="Q12" s="65"/>
    </row>
    <row r="13" spans="1:17" ht="25.5" customHeight="1" x14ac:dyDescent="0.3">
      <c r="A13" s="48" t="s">
        <v>29</v>
      </c>
      <c r="B13" s="32" t="s">
        <v>80</v>
      </c>
      <c r="C13" s="33">
        <f>C14+C28+C50</f>
        <v>76445423000</v>
      </c>
      <c r="D13" s="33">
        <f>D14+D28+D50</f>
        <v>0</v>
      </c>
      <c r="E13" s="33">
        <f>E14+E28+E50</f>
        <v>-43766100</v>
      </c>
      <c r="F13" s="33">
        <f>F14+F28+F50</f>
        <v>76401656900</v>
      </c>
      <c r="G13" s="55">
        <v>0</v>
      </c>
      <c r="H13" s="55">
        <f t="shared" si="6"/>
        <v>76401656900</v>
      </c>
      <c r="I13" s="33">
        <f>I14+I28+I50</f>
        <v>4653131401</v>
      </c>
      <c r="J13" s="33">
        <f>J14+J28+J50</f>
        <v>45215434540</v>
      </c>
      <c r="K13" s="60">
        <f t="shared" si="1"/>
        <v>59.181222469011665</v>
      </c>
      <c r="L13" s="33">
        <f t="shared" ref="L13:M13" si="8">L14+L28+L50</f>
        <v>4653131401</v>
      </c>
      <c r="M13" s="33">
        <f t="shared" si="8"/>
        <v>45213471608</v>
      </c>
      <c r="N13" s="61">
        <f>M13/H13*100</f>
        <v>59.178653242008416</v>
      </c>
      <c r="O13" s="70"/>
      <c r="P13" s="67"/>
      <c r="Q13" s="65"/>
    </row>
    <row r="14" spans="1:17" ht="15" customHeight="1" x14ac:dyDescent="0.3">
      <c r="A14" s="48" t="s">
        <v>30</v>
      </c>
      <c r="B14" s="34" t="s">
        <v>81</v>
      </c>
      <c r="C14" s="35">
        <f>C15+C24</f>
        <v>55919858000</v>
      </c>
      <c r="D14" s="35">
        <f>D15+D24</f>
        <v>0</v>
      </c>
      <c r="E14" s="35">
        <f>E15+E24</f>
        <v>-793766100</v>
      </c>
      <c r="F14" s="35">
        <f>F15+F24</f>
        <v>55126091900</v>
      </c>
      <c r="G14" s="55">
        <v>0</v>
      </c>
      <c r="H14" s="55">
        <f t="shared" si="6"/>
        <v>55126091900</v>
      </c>
      <c r="I14" s="69">
        <f>I15+I24</f>
        <v>3542559744</v>
      </c>
      <c r="J14" s="35">
        <f>J15+J24</f>
        <v>31729626216</v>
      </c>
      <c r="K14" s="60">
        <f>J14/H14*100</f>
        <v>57.558272539178489</v>
      </c>
      <c r="L14" s="35">
        <f t="shared" ref="L14:M14" si="9">L15+L24</f>
        <v>3542559744</v>
      </c>
      <c r="M14" s="35">
        <f t="shared" si="9"/>
        <v>31729626216</v>
      </c>
      <c r="N14" s="61">
        <f t="shared" ref="N14:N63" si="10">M14/H14*100</f>
        <v>57.558272539178489</v>
      </c>
      <c r="P14" s="65"/>
      <c r="Q14" s="65"/>
    </row>
    <row r="15" spans="1:17" x14ac:dyDescent="0.3">
      <c r="A15" s="48" t="s">
        <v>33</v>
      </c>
      <c r="B15" s="36" t="s">
        <v>82</v>
      </c>
      <c r="C15" s="35">
        <f>SUM(C16:C23)</f>
        <v>42214673000</v>
      </c>
      <c r="D15" s="35">
        <f>SUM(D16:D23)</f>
        <v>0</v>
      </c>
      <c r="E15" s="35">
        <f>SUM(E16:E23)</f>
        <v>-793766100</v>
      </c>
      <c r="F15" s="35">
        <f>SUM(F16:F23)</f>
        <v>41420906900</v>
      </c>
      <c r="G15" s="55">
        <v>0</v>
      </c>
      <c r="H15" s="55">
        <f t="shared" si="6"/>
        <v>41420906900</v>
      </c>
      <c r="I15" s="69">
        <f t="shared" ref="I15:M15" si="11">SUM(I16:I23)</f>
        <v>2797322095</v>
      </c>
      <c r="J15" s="35">
        <f t="shared" si="11"/>
        <v>22305933017</v>
      </c>
      <c r="K15" s="60">
        <f t="shared" ref="K15:K63" si="12">J15/H15*100</f>
        <v>53.851870194083077</v>
      </c>
      <c r="L15" s="35">
        <f t="shared" si="11"/>
        <v>2797322095</v>
      </c>
      <c r="M15" s="35">
        <f t="shared" si="11"/>
        <v>22305933017</v>
      </c>
      <c r="N15" s="61">
        <f t="shared" si="10"/>
        <v>53.851870194083077</v>
      </c>
      <c r="P15" s="65"/>
      <c r="Q15" s="65"/>
    </row>
    <row r="16" spans="1:17" ht="23.25" customHeight="1" x14ac:dyDescent="0.3">
      <c r="A16" s="54" t="s">
        <v>34</v>
      </c>
      <c r="B16" s="36" t="s">
        <v>83</v>
      </c>
      <c r="C16" s="35">
        <v>30135195000</v>
      </c>
      <c r="D16" s="55">
        <v>0</v>
      </c>
      <c r="E16" s="55">
        <v>0</v>
      </c>
      <c r="F16" s="55">
        <f t="shared" ref="F16:F63" si="13">C16+E16</f>
        <v>30135195000</v>
      </c>
      <c r="G16" s="55">
        <v>0</v>
      </c>
      <c r="H16" s="55">
        <f t="shared" si="6"/>
        <v>30135195000</v>
      </c>
      <c r="I16" s="55">
        <v>2432613319</v>
      </c>
      <c r="J16" s="55">
        <v>18743957488</v>
      </c>
      <c r="K16" s="60">
        <f t="shared" si="12"/>
        <v>62.199555994245273</v>
      </c>
      <c r="L16" s="55">
        <v>2432613319</v>
      </c>
      <c r="M16" s="55">
        <v>18743957488</v>
      </c>
      <c r="N16" s="61">
        <f t="shared" si="10"/>
        <v>62.199555994245273</v>
      </c>
      <c r="P16" s="65"/>
      <c r="Q16" s="65"/>
    </row>
    <row r="17" spans="1:17" x14ac:dyDescent="0.3">
      <c r="A17" s="54" t="s">
        <v>35</v>
      </c>
      <c r="B17" s="37" t="s">
        <v>84</v>
      </c>
      <c r="C17" s="35">
        <v>270000000</v>
      </c>
      <c r="D17" s="55">
        <v>0</v>
      </c>
      <c r="E17" s="55">
        <v>0</v>
      </c>
      <c r="F17" s="55">
        <f t="shared" si="13"/>
        <v>270000000</v>
      </c>
      <c r="G17" s="55">
        <v>0</v>
      </c>
      <c r="H17" s="55">
        <f t="shared" si="6"/>
        <v>270000000</v>
      </c>
      <c r="I17" s="55">
        <v>16454426</v>
      </c>
      <c r="J17" s="55">
        <v>45990480</v>
      </c>
      <c r="K17" s="60">
        <f t="shared" si="12"/>
        <v>17.03351111111111</v>
      </c>
      <c r="L17" s="55">
        <f t="shared" ref="L17:M26" si="14">I17</f>
        <v>16454426</v>
      </c>
      <c r="M17" s="55">
        <f t="shared" si="14"/>
        <v>45990480</v>
      </c>
      <c r="N17" s="61">
        <f t="shared" si="10"/>
        <v>17.03351111111111</v>
      </c>
      <c r="P17" s="65"/>
      <c r="Q17" s="65"/>
    </row>
    <row r="18" spans="1:17" x14ac:dyDescent="0.3">
      <c r="A18" s="54" t="s">
        <v>36</v>
      </c>
      <c r="B18" s="37" t="s">
        <v>85</v>
      </c>
      <c r="C18" s="35">
        <v>180000000</v>
      </c>
      <c r="D18" s="55">
        <v>0</v>
      </c>
      <c r="E18" s="55">
        <v>0</v>
      </c>
      <c r="F18" s="55">
        <f t="shared" si="13"/>
        <v>180000000</v>
      </c>
      <c r="G18" s="55">
        <v>0</v>
      </c>
      <c r="H18" s="55">
        <f t="shared" si="6"/>
        <v>180000000</v>
      </c>
      <c r="I18" s="55">
        <v>585437</v>
      </c>
      <c r="J18" s="55">
        <v>53630308</v>
      </c>
      <c r="K18" s="60">
        <f t="shared" si="12"/>
        <v>29.794615555555552</v>
      </c>
      <c r="L18" s="55">
        <f t="shared" si="14"/>
        <v>585437</v>
      </c>
      <c r="M18" s="55">
        <f t="shared" si="14"/>
        <v>53630308</v>
      </c>
      <c r="N18" s="61">
        <f t="shared" si="10"/>
        <v>29.794615555555552</v>
      </c>
      <c r="P18" s="65"/>
      <c r="Q18" s="65"/>
    </row>
    <row r="19" spans="1:17" x14ac:dyDescent="0.3">
      <c r="A19" s="54" t="s">
        <v>37</v>
      </c>
      <c r="B19" s="34" t="s">
        <v>86</v>
      </c>
      <c r="C19" s="35">
        <v>2921527000</v>
      </c>
      <c r="D19" s="55">
        <v>0</v>
      </c>
      <c r="E19" s="55">
        <v>0</v>
      </c>
      <c r="F19" s="55">
        <f t="shared" si="13"/>
        <v>2921527000</v>
      </c>
      <c r="G19" s="55">
        <v>0</v>
      </c>
      <c r="H19" s="55">
        <f t="shared" si="6"/>
        <v>2921527000</v>
      </c>
      <c r="I19" s="55">
        <v>224113112</v>
      </c>
      <c r="J19" s="55">
        <v>1680343435</v>
      </c>
      <c r="K19" s="60">
        <f t="shared" si="12"/>
        <v>57.51593036792061</v>
      </c>
      <c r="L19" s="55">
        <f t="shared" si="14"/>
        <v>224113112</v>
      </c>
      <c r="M19" s="55">
        <f t="shared" si="14"/>
        <v>1680343435</v>
      </c>
      <c r="N19" s="61">
        <f t="shared" si="10"/>
        <v>57.51593036792061</v>
      </c>
      <c r="P19" s="65"/>
      <c r="Q19" s="65"/>
    </row>
    <row r="20" spans="1:17" ht="21.6" x14ac:dyDescent="0.3">
      <c r="A20" s="54" t="s">
        <v>38</v>
      </c>
      <c r="B20" s="38" t="s">
        <v>87</v>
      </c>
      <c r="C20" s="35">
        <v>1587207000</v>
      </c>
      <c r="D20" s="55">
        <v>0</v>
      </c>
      <c r="E20" s="55">
        <v>-443766100</v>
      </c>
      <c r="F20" s="55">
        <f>C20+E20</f>
        <v>1143440900</v>
      </c>
      <c r="G20" s="55">
        <v>0</v>
      </c>
      <c r="H20" s="55">
        <f t="shared" si="6"/>
        <v>1143440900</v>
      </c>
      <c r="I20" s="55">
        <v>18799761</v>
      </c>
      <c r="J20" s="55">
        <v>305613361</v>
      </c>
      <c r="K20" s="60">
        <f t="shared" si="12"/>
        <v>26.727517005907348</v>
      </c>
      <c r="L20" s="55">
        <f t="shared" si="14"/>
        <v>18799761</v>
      </c>
      <c r="M20" s="55">
        <f t="shared" si="14"/>
        <v>305613361</v>
      </c>
      <c r="N20" s="61">
        <f t="shared" si="10"/>
        <v>26.727517005907348</v>
      </c>
      <c r="P20" s="65"/>
      <c r="Q20" s="65"/>
    </row>
    <row r="21" spans="1:17" x14ac:dyDescent="0.3">
      <c r="A21" s="54" t="s">
        <v>39</v>
      </c>
      <c r="B21" s="34" t="s">
        <v>88</v>
      </c>
      <c r="C21" s="39">
        <v>982437000</v>
      </c>
      <c r="D21" s="55">
        <v>0</v>
      </c>
      <c r="E21" s="55">
        <v>0</v>
      </c>
      <c r="F21" s="55">
        <f t="shared" si="13"/>
        <v>982437000</v>
      </c>
      <c r="G21" s="55">
        <v>0</v>
      </c>
      <c r="H21" s="55">
        <f t="shared" si="6"/>
        <v>982437000</v>
      </c>
      <c r="I21" s="55">
        <v>34086788</v>
      </c>
      <c r="J21" s="55">
        <v>374756178</v>
      </c>
      <c r="K21" s="60">
        <f t="shared" si="12"/>
        <v>38.145568418127574</v>
      </c>
      <c r="L21" s="55">
        <f t="shared" si="14"/>
        <v>34086788</v>
      </c>
      <c r="M21" s="55">
        <f t="shared" si="14"/>
        <v>374756178</v>
      </c>
      <c r="N21" s="61">
        <f t="shared" si="10"/>
        <v>38.145568418127574</v>
      </c>
      <c r="P21" s="65"/>
      <c r="Q21" s="65"/>
    </row>
    <row r="22" spans="1:17" x14ac:dyDescent="0.3">
      <c r="A22" s="54" t="s">
        <v>40</v>
      </c>
      <c r="B22" s="34" t="s">
        <v>89</v>
      </c>
      <c r="C22" s="39">
        <v>4147512000</v>
      </c>
      <c r="D22" s="55">
        <v>0</v>
      </c>
      <c r="E22" s="55">
        <v>0</v>
      </c>
      <c r="F22" s="55">
        <f t="shared" si="13"/>
        <v>4147512000</v>
      </c>
      <c r="G22" s="55">
        <v>0</v>
      </c>
      <c r="H22" s="55">
        <f t="shared" si="6"/>
        <v>4147512000</v>
      </c>
      <c r="I22" s="55">
        <v>29304323</v>
      </c>
      <c r="J22" s="55">
        <v>174391739</v>
      </c>
      <c r="K22" s="60">
        <f t="shared" si="12"/>
        <v>4.2047313907711414</v>
      </c>
      <c r="L22" s="55">
        <f t="shared" si="14"/>
        <v>29304323</v>
      </c>
      <c r="M22" s="55">
        <f t="shared" si="14"/>
        <v>174391739</v>
      </c>
      <c r="N22" s="61">
        <f t="shared" si="10"/>
        <v>4.2047313907711414</v>
      </c>
      <c r="P22" s="65"/>
      <c r="Q22" s="65"/>
    </row>
    <row r="23" spans="1:17" x14ac:dyDescent="0.3">
      <c r="A23" s="54" t="s">
        <v>41</v>
      </c>
      <c r="B23" s="34" t="s">
        <v>90</v>
      </c>
      <c r="C23" s="39">
        <v>1990795000</v>
      </c>
      <c r="D23" s="55">
        <v>0</v>
      </c>
      <c r="E23" s="55">
        <v>-350000000</v>
      </c>
      <c r="F23" s="55">
        <f t="shared" si="13"/>
        <v>1640795000</v>
      </c>
      <c r="G23" s="55">
        <v>0</v>
      </c>
      <c r="H23" s="55">
        <f t="shared" si="6"/>
        <v>1640795000</v>
      </c>
      <c r="I23" s="55">
        <v>41364929</v>
      </c>
      <c r="J23" s="55">
        <v>927250028</v>
      </c>
      <c r="K23" s="60">
        <f t="shared" si="12"/>
        <v>56.51224120014993</v>
      </c>
      <c r="L23" s="55">
        <f t="shared" si="14"/>
        <v>41364929</v>
      </c>
      <c r="M23" s="55">
        <f t="shared" si="14"/>
        <v>927250028</v>
      </c>
      <c r="N23" s="61">
        <f t="shared" si="10"/>
        <v>56.51224120014993</v>
      </c>
      <c r="P23" s="65"/>
      <c r="Q23" s="65"/>
    </row>
    <row r="24" spans="1:17" x14ac:dyDescent="0.3">
      <c r="A24" s="48" t="s">
        <v>42</v>
      </c>
      <c r="B24" s="34" t="s">
        <v>91</v>
      </c>
      <c r="C24" s="39">
        <f>SUM(C25:C27)</f>
        <v>13705185000</v>
      </c>
      <c r="D24" s="39">
        <f>SUM(D25:D27)</f>
        <v>0</v>
      </c>
      <c r="E24" s="39">
        <f>SUM(E25:E27)</f>
        <v>0</v>
      </c>
      <c r="F24" s="39">
        <f>SUM(F25:F27)</f>
        <v>13705185000</v>
      </c>
      <c r="G24" s="55">
        <v>0</v>
      </c>
      <c r="H24" s="55">
        <f t="shared" si="6"/>
        <v>13705185000</v>
      </c>
      <c r="I24" s="39">
        <f>SUM(I25:I27)</f>
        <v>745237649</v>
      </c>
      <c r="J24" s="39">
        <f>SUM(J25:J27)</f>
        <v>9423693199</v>
      </c>
      <c r="K24" s="60">
        <f t="shared" si="12"/>
        <v>68.76005832099311</v>
      </c>
      <c r="L24" s="55">
        <f t="shared" si="14"/>
        <v>745237649</v>
      </c>
      <c r="M24" s="55">
        <f t="shared" si="14"/>
        <v>9423693199</v>
      </c>
      <c r="N24" s="61">
        <f t="shared" si="10"/>
        <v>68.76005832099311</v>
      </c>
      <c r="P24" s="65"/>
      <c r="Q24" s="65"/>
    </row>
    <row r="25" spans="1:17" x14ac:dyDescent="0.3">
      <c r="A25" s="48" t="s">
        <v>43</v>
      </c>
      <c r="B25" s="34" t="s">
        <v>92</v>
      </c>
      <c r="C25" s="39">
        <v>625871000</v>
      </c>
      <c r="D25" s="55">
        <v>0</v>
      </c>
      <c r="E25" s="55">
        <v>0</v>
      </c>
      <c r="F25" s="55">
        <f t="shared" si="13"/>
        <v>625871000</v>
      </c>
      <c r="G25" s="55">
        <v>0</v>
      </c>
      <c r="H25" s="55">
        <f t="shared" si="6"/>
        <v>625871000</v>
      </c>
      <c r="I25" s="55">
        <v>32847731</v>
      </c>
      <c r="J25" s="55">
        <v>246291935</v>
      </c>
      <c r="K25" s="60">
        <f t="shared" si="12"/>
        <v>39.351868835590722</v>
      </c>
      <c r="L25" s="55">
        <f t="shared" si="14"/>
        <v>32847731</v>
      </c>
      <c r="M25" s="55">
        <f t="shared" si="14"/>
        <v>246291935</v>
      </c>
      <c r="N25" s="61">
        <f t="shared" si="10"/>
        <v>39.351868835590722</v>
      </c>
      <c r="P25" s="65"/>
      <c r="Q25" s="65"/>
    </row>
    <row r="26" spans="1:17" s="23" customFormat="1" ht="15" customHeight="1" x14ac:dyDescent="0.3">
      <c r="A26" s="48" t="s">
        <v>44</v>
      </c>
      <c r="B26" s="34" t="s">
        <v>93</v>
      </c>
      <c r="C26" s="39">
        <v>8304042000</v>
      </c>
      <c r="D26" s="62">
        <v>0</v>
      </c>
      <c r="E26" s="62">
        <v>0</v>
      </c>
      <c r="F26" s="55">
        <f t="shared" si="13"/>
        <v>8304042000</v>
      </c>
      <c r="G26" s="55">
        <v>0</v>
      </c>
      <c r="H26" s="55">
        <f t="shared" si="6"/>
        <v>8304042000</v>
      </c>
      <c r="I26" s="55">
        <v>706293221</v>
      </c>
      <c r="J26" s="62">
        <v>5367757755</v>
      </c>
      <c r="K26" s="60">
        <f t="shared" si="12"/>
        <v>64.640301132869993</v>
      </c>
      <c r="L26" s="55">
        <f t="shared" si="14"/>
        <v>706293221</v>
      </c>
      <c r="M26" s="55">
        <f t="shared" si="14"/>
        <v>5367757755</v>
      </c>
      <c r="N26" s="61">
        <f t="shared" si="10"/>
        <v>64.640301132869993</v>
      </c>
      <c r="P26" s="66"/>
      <c r="Q26" s="66"/>
    </row>
    <row r="27" spans="1:17" x14ac:dyDescent="0.3">
      <c r="A27" s="48" t="s">
        <v>45</v>
      </c>
      <c r="B27" s="34" t="s">
        <v>94</v>
      </c>
      <c r="C27" s="39">
        <v>4775272000</v>
      </c>
      <c r="D27" s="55">
        <v>0</v>
      </c>
      <c r="E27" s="55">
        <v>0</v>
      </c>
      <c r="F27" s="55">
        <f t="shared" si="13"/>
        <v>4775272000</v>
      </c>
      <c r="G27" s="55">
        <v>0</v>
      </c>
      <c r="H27" s="55">
        <f t="shared" si="6"/>
        <v>4775272000</v>
      </c>
      <c r="I27" s="55">
        <v>6096697</v>
      </c>
      <c r="J27" s="55">
        <v>3809643509</v>
      </c>
      <c r="K27" s="60">
        <f t="shared" si="12"/>
        <v>79.778565681703569</v>
      </c>
      <c r="L27" s="55">
        <f>I27</f>
        <v>6096697</v>
      </c>
      <c r="M27" s="55">
        <f>J27</f>
        <v>3809643509</v>
      </c>
      <c r="N27" s="61">
        <f t="shared" si="10"/>
        <v>79.778565681703569</v>
      </c>
    </row>
    <row r="28" spans="1:17" x14ac:dyDescent="0.3">
      <c r="A28" s="48" t="s">
        <v>46</v>
      </c>
      <c r="B28" s="34" t="s">
        <v>95</v>
      </c>
      <c r="C28" s="40">
        <f>C29+C32+C35+C38+C40+C42+C44+C46+C48</f>
        <v>19514768000</v>
      </c>
      <c r="D28" s="40">
        <f>D29+D32+D35+D38+D40+D42+D44+D46+D48</f>
        <v>0</v>
      </c>
      <c r="E28" s="40">
        <f>E29+E32+E35+E38+E40+E42+E44+E46+E48</f>
        <v>0</v>
      </c>
      <c r="F28" s="40">
        <f>F29+F32+F35+F38+F40+F42+F44+F46+F48</f>
        <v>19514768000</v>
      </c>
      <c r="G28" s="55">
        <v>0</v>
      </c>
      <c r="H28" s="55">
        <f t="shared" si="6"/>
        <v>19514768000</v>
      </c>
      <c r="I28" s="40">
        <f>I29+I32+I35+I38+I40+I42+I44+I46+I48</f>
        <v>1076742527</v>
      </c>
      <c r="J28" s="40">
        <f>J29+J32+J35+J38+J40+J42+J44+J46+J48</f>
        <v>12159574396</v>
      </c>
      <c r="K28" s="60">
        <f>J28/H28*100</f>
        <v>62.309602635296514</v>
      </c>
      <c r="L28" s="40">
        <f>L29+L32+L35+L38+L40+L42+L44+L46+L48</f>
        <v>1076742527</v>
      </c>
      <c r="M28" s="40">
        <f>M29+M32+M35+M38+M40+M42+M44+M46+M48</f>
        <v>12157611464</v>
      </c>
      <c r="N28" s="61">
        <f t="shared" si="10"/>
        <v>62.299543935136711</v>
      </c>
    </row>
    <row r="29" spans="1:17" x14ac:dyDescent="0.3">
      <c r="A29" s="48" t="s">
        <v>47</v>
      </c>
      <c r="B29" s="34" t="s">
        <v>96</v>
      </c>
      <c r="C29" s="41">
        <f>SUM(C30:C31)</f>
        <v>5405398000</v>
      </c>
      <c r="D29" s="55">
        <f t="shared" ref="D29:E29" si="15">D36+D30</f>
        <v>0</v>
      </c>
      <c r="E29" s="55">
        <f t="shared" si="15"/>
        <v>0</v>
      </c>
      <c r="F29" s="41">
        <f>SUM(F30:F31)</f>
        <v>5405398000</v>
      </c>
      <c r="G29" s="55">
        <v>0</v>
      </c>
      <c r="H29" s="55">
        <f t="shared" si="6"/>
        <v>5405398000</v>
      </c>
      <c r="I29" s="41">
        <f t="shared" ref="I29" si="16">SUM(I30:I31)</f>
        <v>415633575</v>
      </c>
      <c r="J29" s="41">
        <f t="shared" ref="J29:M29" si="17">SUM(J30:J31)</f>
        <v>3221422506</v>
      </c>
      <c r="K29" s="60">
        <f t="shared" si="12"/>
        <v>59.596398008065265</v>
      </c>
      <c r="L29" s="41">
        <f t="shared" si="17"/>
        <v>415633575</v>
      </c>
      <c r="M29" s="41">
        <f t="shared" si="17"/>
        <v>3219459575</v>
      </c>
      <c r="N29" s="61">
        <f t="shared" si="10"/>
        <v>59.560083734814718</v>
      </c>
    </row>
    <row r="30" spans="1:17" x14ac:dyDescent="0.3">
      <c r="A30" s="48" t="s">
        <v>48</v>
      </c>
      <c r="B30" s="34" t="s">
        <v>97</v>
      </c>
      <c r="C30" s="41">
        <v>2542952000</v>
      </c>
      <c r="D30" s="55">
        <v>0</v>
      </c>
      <c r="E30" s="55">
        <v>0</v>
      </c>
      <c r="F30" s="55">
        <f t="shared" si="13"/>
        <v>2542952000</v>
      </c>
      <c r="G30" s="55">
        <v>0</v>
      </c>
      <c r="H30" s="55">
        <f t="shared" si="6"/>
        <v>2542952000</v>
      </c>
      <c r="I30" s="55">
        <v>193438725</v>
      </c>
      <c r="J30" s="55">
        <v>1531577731</v>
      </c>
      <c r="K30" s="60">
        <f t="shared" si="12"/>
        <v>60.228338206934303</v>
      </c>
      <c r="L30" s="55">
        <f t="shared" ref="L30:M39" si="18">I30</f>
        <v>193438725</v>
      </c>
      <c r="M30" s="55">
        <v>1529614800</v>
      </c>
      <c r="N30" s="61">
        <f t="shared" si="10"/>
        <v>60.151147170689811</v>
      </c>
    </row>
    <row r="31" spans="1:17" x14ac:dyDescent="0.3">
      <c r="A31" s="48" t="s">
        <v>49</v>
      </c>
      <c r="B31" s="34" t="s">
        <v>98</v>
      </c>
      <c r="C31" s="41">
        <v>2862446000</v>
      </c>
      <c r="D31" s="55">
        <v>0</v>
      </c>
      <c r="E31" s="55">
        <v>0</v>
      </c>
      <c r="F31" s="55">
        <f t="shared" si="13"/>
        <v>2862446000</v>
      </c>
      <c r="G31" s="55">
        <v>0</v>
      </c>
      <c r="H31" s="55">
        <f t="shared" si="6"/>
        <v>2862446000</v>
      </c>
      <c r="I31" s="55">
        <v>222194850</v>
      </c>
      <c r="J31" s="55">
        <v>1689844775</v>
      </c>
      <c r="K31" s="60">
        <f t="shared" si="12"/>
        <v>59.034992275836814</v>
      </c>
      <c r="L31" s="55">
        <f t="shared" si="18"/>
        <v>222194850</v>
      </c>
      <c r="M31" s="55">
        <f>J31</f>
        <v>1689844775</v>
      </c>
      <c r="N31" s="61">
        <f t="shared" si="10"/>
        <v>59.034992275836814</v>
      </c>
    </row>
    <row r="32" spans="1:17" x14ac:dyDescent="0.3">
      <c r="A32" s="48" t="s">
        <v>50</v>
      </c>
      <c r="B32" s="34" t="s">
        <v>99</v>
      </c>
      <c r="C32" s="41">
        <f>SUM(C33:C34)</f>
        <v>3828855000</v>
      </c>
      <c r="D32" s="41">
        <f t="shared" ref="D32" si="19">SUM(D33:D34)</f>
        <v>0</v>
      </c>
      <c r="E32" s="55">
        <v>0</v>
      </c>
      <c r="F32" s="55">
        <f t="shared" si="13"/>
        <v>3828855000</v>
      </c>
      <c r="G32" s="55">
        <v>0</v>
      </c>
      <c r="H32" s="55">
        <f t="shared" si="6"/>
        <v>3828855000</v>
      </c>
      <c r="I32" s="41">
        <f>SUM(I33:I34)</f>
        <v>295181676</v>
      </c>
      <c r="J32" s="41">
        <f>SUM(J33:J34)</f>
        <v>2283775920</v>
      </c>
      <c r="K32" s="60">
        <f t="shared" si="12"/>
        <v>59.646445739000299</v>
      </c>
      <c r="L32" s="55">
        <f t="shared" si="18"/>
        <v>295181676</v>
      </c>
      <c r="M32" s="41">
        <f>SUM(M33:M34)</f>
        <v>2283775920</v>
      </c>
      <c r="N32" s="61">
        <f t="shared" si="10"/>
        <v>59.646445739000299</v>
      </c>
    </row>
    <row r="33" spans="1:14" x14ac:dyDescent="0.3">
      <c r="A33" s="48" t="s">
        <v>51</v>
      </c>
      <c r="B33" s="34" t="s">
        <v>100</v>
      </c>
      <c r="C33" s="41">
        <v>90419000</v>
      </c>
      <c r="D33" s="55">
        <v>0</v>
      </c>
      <c r="E33" s="55">
        <v>0</v>
      </c>
      <c r="F33" s="55">
        <f t="shared" si="13"/>
        <v>90419000</v>
      </c>
      <c r="G33" s="55">
        <v>0</v>
      </c>
      <c r="H33" s="55">
        <f t="shared" si="6"/>
        <v>90419000</v>
      </c>
      <c r="I33" s="55">
        <v>5800808</v>
      </c>
      <c r="J33" s="55">
        <v>44138188</v>
      </c>
      <c r="K33" s="60">
        <f t="shared" si="12"/>
        <v>48.815169378117432</v>
      </c>
      <c r="L33" s="55">
        <f t="shared" si="18"/>
        <v>5800808</v>
      </c>
      <c r="M33" s="55">
        <f t="shared" si="18"/>
        <v>44138188</v>
      </c>
      <c r="N33" s="61">
        <f t="shared" si="10"/>
        <v>48.815169378117432</v>
      </c>
    </row>
    <row r="34" spans="1:14" x14ac:dyDescent="0.3">
      <c r="A34" s="48" t="s">
        <v>52</v>
      </c>
      <c r="B34" s="34" t="s">
        <v>101</v>
      </c>
      <c r="C34" s="41">
        <v>3738436000</v>
      </c>
      <c r="D34" s="55">
        <v>0</v>
      </c>
      <c r="E34" s="55">
        <v>0</v>
      </c>
      <c r="F34" s="55">
        <f t="shared" si="13"/>
        <v>3738436000</v>
      </c>
      <c r="G34" s="55">
        <v>0</v>
      </c>
      <c r="H34" s="55">
        <f t="shared" si="6"/>
        <v>3738436000</v>
      </c>
      <c r="I34" s="55">
        <v>289380868</v>
      </c>
      <c r="J34" s="55">
        <v>2239637732</v>
      </c>
      <c r="K34" s="60">
        <f t="shared" si="12"/>
        <v>59.908414427851639</v>
      </c>
      <c r="L34" s="55">
        <f t="shared" si="18"/>
        <v>289380868</v>
      </c>
      <c r="M34" s="55">
        <f t="shared" si="18"/>
        <v>2239637732</v>
      </c>
      <c r="N34" s="61">
        <f t="shared" si="10"/>
        <v>59.908414427851639</v>
      </c>
    </row>
    <row r="35" spans="1:14" x14ac:dyDescent="0.3">
      <c r="A35" s="48" t="s">
        <v>53</v>
      </c>
      <c r="B35" s="34" t="s">
        <v>102</v>
      </c>
      <c r="C35" s="41">
        <f>SUM(C36:C37)</f>
        <v>5216473000</v>
      </c>
      <c r="D35" s="55">
        <v>0</v>
      </c>
      <c r="E35" s="55">
        <v>0</v>
      </c>
      <c r="F35" s="55">
        <f t="shared" si="13"/>
        <v>5216473000</v>
      </c>
      <c r="G35" s="55">
        <v>0</v>
      </c>
      <c r="H35" s="55">
        <f t="shared" si="6"/>
        <v>5216473000</v>
      </c>
      <c r="I35" s="41">
        <f t="shared" ref="I35:J35" si="20">SUM(I36:I37)</f>
        <v>27938876</v>
      </c>
      <c r="J35" s="41">
        <f t="shared" si="20"/>
        <v>4039952069</v>
      </c>
      <c r="K35" s="60">
        <f t="shared" si="12"/>
        <v>77.446045805278771</v>
      </c>
      <c r="L35" s="55">
        <f t="shared" si="18"/>
        <v>27938876</v>
      </c>
      <c r="M35" s="41">
        <f t="shared" ref="M35" si="21">SUM(M36:M37)</f>
        <v>4039952069</v>
      </c>
      <c r="N35" s="61">
        <f t="shared" si="10"/>
        <v>77.446045805278771</v>
      </c>
    </row>
    <row r="36" spans="1:14" x14ac:dyDescent="0.3">
      <c r="A36" s="48" t="s">
        <v>54</v>
      </c>
      <c r="B36" s="34" t="s">
        <v>103</v>
      </c>
      <c r="C36" s="39">
        <v>2602951000</v>
      </c>
      <c r="D36" s="55">
        <v>0</v>
      </c>
      <c r="E36" s="55">
        <v>0</v>
      </c>
      <c r="F36" s="55">
        <f t="shared" si="13"/>
        <v>2602951000</v>
      </c>
      <c r="G36" s="55">
        <v>0</v>
      </c>
      <c r="H36" s="55">
        <f t="shared" si="6"/>
        <v>2602951000</v>
      </c>
      <c r="I36" s="55">
        <v>27938876</v>
      </c>
      <c r="J36" s="55">
        <v>2023027692</v>
      </c>
      <c r="K36" s="60">
        <f t="shared" si="12"/>
        <v>77.720544566532368</v>
      </c>
      <c r="L36" s="55">
        <f t="shared" si="18"/>
        <v>27938876</v>
      </c>
      <c r="M36" s="55">
        <f t="shared" si="18"/>
        <v>2023027692</v>
      </c>
      <c r="N36" s="61">
        <f t="shared" si="10"/>
        <v>77.720544566532368</v>
      </c>
    </row>
    <row r="37" spans="1:14" x14ac:dyDescent="0.3">
      <c r="A37" s="48" t="s">
        <v>55</v>
      </c>
      <c r="B37" s="34" t="s">
        <v>104</v>
      </c>
      <c r="C37" s="39">
        <v>2613522000</v>
      </c>
      <c r="D37" s="55">
        <v>0</v>
      </c>
      <c r="E37" s="55">
        <v>0</v>
      </c>
      <c r="F37" s="55">
        <f t="shared" si="13"/>
        <v>2613522000</v>
      </c>
      <c r="G37" s="55">
        <v>0</v>
      </c>
      <c r="H37" s="55">
        <f t="shared" si="6"/>
        <v>2613522000</v>
      </c>
      <c r="I37" s="55">
        <v>0</v>
      </c>
      <c r="J37" s="55">
        <v>2016924377</v>
      </c>
      <c r="K37" s="60">
        <f t="shared" si="12"/>
        <v>77.172657318361971</v>
      </c>
      <c r="L37" s="55">
        <f t="shared" si="18"/>
        <v>0</v>
      </c>
      <c r="M37" s="55">
        <f t="shared" si="18"/>
        <v>2016924377</v>
      </c>
      <c r="N37" s="61">
        <f t="shared" si="10"/>
        <v>77.172657318361971</v>
      </c>
    </row>
    <row r="38" spans="1:14" x14ac:dyDescent="0.3">
      <c r="A38" s="48" t="s">
        <v>56</v>
      </c>
      <c r="B38" s="32" t="s">
        <v>105</v>
      </c>
      <c r="C38" s="42">
        <f>SUM(C39)</f>
        <v>2072413000</v>
      </c>
      <c r="D38" s="42">
        <f t="shared" ref="D38:E38" si="22">SUM(D39)</f>
        <v>0</v>
      </c>
      <c r="E38" s="42">
        <f t="shared" si="22"/>
        <v>0</v>
      </c>
      <c r="F38" s="55">
        <f t="shared" si="13"/>
        <v>2072413000</v>
      </c>
      <c r="G38" s="55">
        <v>0</v>
      </c>
      <c r="H38" s="55">
        <f t="shared" si="6"/>
        <v>2072413000</v>
      </c>
      <c r="I38" s="42">
        <f>SUM(I39)</f>
        <v>138505900</v>
      </c>
      <c r="J38" s="42">
        <f>SUM(J39)</f>
        <v>1069957000</v>
      </c>
      <c r="K38" s="60">
        <f t="shared" si="12"/>
        <v>51.628560523409185</v>
      </c>
      <c r="L38" s="42">
        <f>SUM(L39)</f>
        <v>138505900</v>
      </c>
      <c r="M38" s="42">
        <f>SUM(M39)</f>
        <v>1069957000</v>
      </c>
      <c r="N38" s="61">
        <f t="shared" si="10"/>
        <v>51.628560523409185</v>
      </c>
    </row>
    <row r="39" spans="1:14" x14ac:dyDescent="0.3">
      <c r="A39" s="48" t="s">
        <v>57</v>
      </c>
      <c r="B39" s="32" t="s">
        <v>106</v>
      </c>
      <c r="C39" s="39">
        <v>2072413000</v>
      </c>
      <c r="D39" s="55">
        <v>0</v>
      </c>
      <c r="E39" s="55">
        <v>0</v>
      </c>
      <c r="F39" s="55">
        <f t="shared" si="13"/>
        <v>2072413000</v>
      </c>
      <c r="G39" s="55">
        <v>0</v>
      </c>
      <c r="H39" s="55">
        <f t="shared" si="6"/>
        <v>2072413000</v>
      </c>
      <c r="I39" s="55">
        <v>138505900</v>
      </c>
      <c r="J39" s="55">
        <v>1069957000</v>
      </c>
      <c r="K39" s="60">
        <f t="shared" si="12"/>
        <v>51.628560523409185</v>
      </c>
      <c r="L39" s="55">
        <f t="shared" si="18"/>
        <v>138505900</v>
      </c>
      <c r="M39" s="55">
        <f>J39</f>
        <v>1069957000</v>
      </c>
      <c r="N39" s="61">
        <f t="shared" si="10"/>
        <v>51.628560523409185</v>
      </c>
    </row>
    <row r="40" spans="1:14" x14ac:dyDescent="0.3">
      <c r="A40" s="48" t="s">
        <v>58</v>
      </c>
      <c r="B40" s="32" t="s">
        <v>107</v>
      </c>
      <c r="C40" s="39">
        <f>SUM(C41)</f>
        <v>421249000</v>
      </c>
      <c r="D40" s="55">
        <v>0</v>
      </c>
      <c r="E40" s="55">
        <v>0</v>
      </c>
      <c r="F40" s="55">
        <f t="shared" si="13"/>
        <v>421249000</v>
      </c>
      <c r="G40" s="55">
        <v>0</v>
      </c>
      <c r="H40" s="55">
        <f t="shared" si="6"/>
        <v>421249000</v>
      </c>
      <c r="I40" s="42">
        <f>SUM(I41)</f>
        <v>26249400</v>
      </c>
      <c r="J40" s="42">
        <f>SUM(J41)</f>
        <v>206229901</v>
      </c>
      <c r="K40" s="60">
        <f t="shared" si="12"/>
        <v>48.956769274229735</v>
      </c>
      <c r="L40" s="39">
        <f>SUM(L41)</f>
        <v>26249400</v>
      </c>
      <c r="M40" s="39">
        <f>SUM(M41)</f>
        <v>206229900</v>
      </c>
      <c r="N40" s="61">
        <f t="shared" si="10"/>
        <v>48.956769036840441</v>
      </c>
    </row>
    <row r="41" spans="1:14" x14ac:dyDescent="0.3">
      <c r="A41" s="48" t="s">
        <v>59</v>
      </c>
      <c r="B41" s="32" t="s">
        <v>108</v>
      </c>
      <c r="C41" s="39">
        <v>421249000</v>
      </c>
      <c r="D41" s="55">
        <v>0</v>
      </c>
      <c r="E41" s="55">
        <v>0</v>
      </c>
      <c r="F41" s="55">
        <f t="shared" si="13"/>
        <v>421249000</v>
      </c>
      <c r="G41" s="55">
        <v>0</v>
      </c>
      <c r="H41" s="55">
        <f t="shared" si="6"/>
        <v>421249000</v>
      </c>
      <c r="I41" s="55">
        <v>26249400</v>
      </c>
      <c r="J41" s="55">
        <v>206229901</v>
      </c>
      <c r="K41" s="60">
        <f t="shared" si="12"/>
        <v>48.956769274229735</v>
      </c>
      <c r="L41" s="55">
        <f>I41</f>
        <v>26249400</v>
      </c>
      <c r="M41" s="55">
        <f>J41-1</f>
        <v>206229900</v>
      </c>
      <c r="N41" s="61">
        <f t="shared" si="10"/>
        <v>48.956769036840441</v>
      </c>
    </row>
    <row r="42" spans="1:14" x14ac:dyDescent="0.3">
      <c r="A42" s="48" t="s">
        <v>60</v>
      </c>
      <c r="B42" s="32" t="s">
        <v>109</v>
      </c>
      <c r="C42" s="39">
        <f>SUM(C43)</f>
        <v>1554364000</v>
      </c>
      <c r="D42" s="55">
        <v>0</v>
      </c>
      <c r="E42" s="55">
        <v>0</v>
      </c>
      <c r="F42" s="55">
        <f t="shared" si="13"/>
        <v>1554364000</v>
      </c>
      <c r="G42" s="55">
        <v>0</v>
      </c>
      <c r="H42" s="55">
        <f t="shared" si="6"/>
        <v>1554364000</v>
      </c>
      <c r="I42" s="39">
        <f>SUM(I43)</f>
        <v>103893500</v>
      </c>
      <c r="J42" s="39">
        <f>SUM(J43)</f>
        <v>802575700</v>
      </c>
      <c r="K42" s="60">
        <f t="shared" si="12"/>
        <v>51.633703559783939</v>
      </c>
      <c r="L42" s="39">
        <f>SUM(L43)</f>
        <v>103893500</v>
      </c>
      <c r="M42" s="39">
        <f>SUM(M43)</f>
        <v>802575700</v>
      </c>
      <c r="N42" s="61">
        <f t="shared" si="10"/>
        <v>51.633703559783939</v>
      </c>
    </row>
    <row r="43" spans="1:14" x14ac:dyDescent="0.3">
      <c r="A43" s="48" t="s">
        <v>61</v>
      </c>
      <c r="B43" s="32" t="s">
        <v>110</v>
      </c>
      <c r="C43" s="39">
        <v>1554364000</v>
      </c>
      <c r="D43" s="55">
        <v>0</v>
      </c>
      <c r="E43" s="55">
        <v>0</v>
      </c>
      <c r="F43" s="55">
        <f t="shared" si="13"/>
        <v>1554364000</v>
      </c>
      <c r="G43" s="55">
        <v>0</v>
      </c>
      <c r="H43" s="55">
        <f t="shared" si="6"/>
        <v>1554364000</v>
      </c>
      <c r="I43" s="55">
        <v>103893500</v>
      </c>
      <c r="J43" s="55">
        <v>802575700</v>
      </c>
      <c r="K43" s="60">
        <f t="shared" si="12"/>
        <v>51.633703559783939</v>
      </c>
      <c r="L43" s="55">
        <f>I43</f>
        <v>103893500</v>
      </c>
      <c r="M43" s="55">
        <f>J43</f>
        <v>802575700</v>
      </c>
      <c r="N43" s="61">
        <f t="shared" si="10"/>
        <v>51.633703559783939</v>
      </c>
    </row>
    <row r="44" spans="1:14" x14ac:dyDescent="0.3">
      <c r="A44" s="48" t="s">
        <v>62</v>
      </c>
      <c r="B44" s="32" t="s">
        <v>111</v>
      </c>
      <c r="C44" s="42">
        <f>SUM(C45)</f>
        <v>259074000</v>
      </c>
      <c r="D44" s="55">
        <v>0</v>
      </c>
      <c r="E44" s="55">
        <v>0</v>
      </c>
      <c r="F44" s="55">
        <f t="shared" si="13"/>
        <v>259074000</v>
      </c>
      <c r="G44" s="55">
        <v>0</v>
      </c>
      <c r="H44" s="55">
        <f t="shared" si="6"/>
        <v>259074000</v>
      </c>
      <c r="I44" s="42">
        <f>SUM(I45)</f>
        <v>17344100</v>
      </c>
      <c r="J44" s="42">
        <f>SUM(J45)</f>
        <v>133985900</v>
      </c>
      <c r="K44" s="60">
        <f t="shared" si="12"/>
        <v>51.717231370187669</v>
      </c>
      <c r="L44" s="42">
        <f>SUM(L45)</f>
        <v>17344100</v>
      </c>
      <c r="M44" s="42">
        <f>SUM(M45)</f>
        <v>133985900</v>
      </c>
      <c r="N44" s="61">
        <f t="shared" si="10"/>
        <v>51.717231370187669</v>
      </c>
    </row>
    <row r="45" spans="1:14" x14ac:dyDescent="0.3">
      <c r="A45" s="48" t="s">
        <v>63</v>
      </c>
      <c r="B45" s="32" t="s">
        <v>112</v>
      </c>
      <c r="C45" s="35">
        <v>259074000</v>
      </c>
      <c r="D45" s="55">
        <v>0</v>
      </c>
      <c r="E45" s="55">
        <f t="shared" ref="E45:E47" si="23">E46</f>
        <v>0</v>
      </c>
      <c r="F45" s="55">
        <f t="shared" si="13"/>
        <v>259074000</v>
      </c>
      <c r="G45" s="55">
        <v>0</v>
      </c>
      <c r="H45" s="55">
        <f t="shared" si="6"/>
        <v>259074000</v>
      </c>
      <c r="I45" s="55">
        <v>17344100</v>
      </c>
      <c r="J45" s="55">
        <v>133985900</v>
      </c>
      <c r="K45" s="60">
        <f t="shared" si="12"/>
        <v>51.717231370187669</v>
      </c>
      <c r="L45" s="55">
        <f>I45</f>
        <v>17344100</v>
      </c>
      <c r="M45" s="55">
        <f>J45</f>
        <v>133985900</v>
      </c>
      <c r="N45" s="61">
        <f t="shared" si="10"/>
        <v>51.717231370187669</v>
      </c>
    </row>
    <row r="46" spans="1:14" x14ac:dyDescent="0.3">
      <c r="A46" s="48" t="s">
        <v>64</v>
      </c>
      <c r="B46" s="32" t="s">
        <v>113</v>
      </c>
      <c r="C46" s="35">
        <f>SUM(C47)</f>
        <v>259074000</v>
      </c>
      <c r="D46" s="55">
        <v>0</v>
      </c>
      <c r="E46" s="55">
        <f t="shared" si="23"/>
        <v>0</v>
      </c>
      <c r="F46" s="55">
        <f t="shared" si="13"/>
        <v>259074000</v>
      </c>
      <c r="G46" s="55">
        <v>0</v>
      </c>
      <c r="H46" s="55">
        <f t="shared" si="6"/>
        <v>259074000</v>
      </c>
      <c r="I46" s="55">
        <f t="shared" ref="I46" si="24">I47</f>
        <v>17344100</v>
      </c>
      <c r="J46" s="42">
        <f>SUM(J47)</f>
        <v>133985900</v>
      </c>
      <c r="K46" s="60">
        <f t="shared" si="12"/>
        <v>51.717231370187669</v>
      </c>
      <c r="L46" s="55">
        <f>L47</f>
        <v>17344100</v>
      </c>
      <c r="M46" s="42">
        <f>SUM(M47)</f>
        <v>133985900</v>
      </c>
      <c r="N46" s="61">
        <f t="shared" si="10"/>
        <v>51.717231370187669</v>
      </c>
    </row>
    <row r="47" spans="1:14" x14ac:dyDescent="0.3">
      <c r="A47" s="49" t="s">
        <v>65</v>
      </c>
      <c r="B47" s="32" t="s">
        <v>114</v>
      </c>
      <c r="C47" s="35">
        <v>259074000</v>
      </c>
      <c r="D47" s="55">
        <v>0</v>
      </c>
      <c r="E47" s="55">
        <f t="shared" si="23"/>
        <v>0</v>
      </c>
      <c r="F47" s="55">
        <f t="shared" si="13"/>
        <v>259074000</v>
      </c>
      <c r="G47" s="55">
        <v>0</v>
      </c>
      <c r="H47" s="55">
        <f t="shared" si="6"/>
        <v>259074000</v>
      </c>
      <c r="I47" s="55">
        <v>17344100</v>
      </c>
      <c r="J47" s="55">
        <v>133985900</v>
      </c>
      <c r="K47" s="60">
        <f t="shared" si="12"/>
        <v>51.717231370187669</v>
      </c>
      <c r="L47" s="55">
        <f>I47</f>
        <v>17344100</v>
      </c>
      <c r="M47" s="55">
        <f>J47</f>
        <v>133985900</v>
      </c>
      <c r="N47" s="61">
        <f t="shared" si="10"/>
        <v>51.717231370187669</v>
      </c>
    </row>
    <row r="48" spans="1:14" x14ac:dyDescent="0.3">
      <c r="A48" s="48" t="s">
        <v>66</v>
      </c>
      <c r="B48" s="41" t="s">
        <v>115</v>
      </c>
      <c r="C48" s="35">
        <f>SUM(C49)</f>
        <v>497868000</v>
      </c>
      <c r="D48" s="55">
        <v>0</v>
      </c>
      <c r="E48" s="55">
        <v>0</v>
      </c>
      <c r="F48" s="55">
        <f t="shared" si="13"/>
        <v>497868000</v>
      </c>
      <c r="G48" s="55">
        <v>0</v>
      </c>
      <c r="H48" s="55">
        <f t="shared" si="6"/>
        <v>497868000</v>
      </c>
      <c r="I48" s="69">
        <f t="shared" ref="I48:J48" si="25">SUM(I49)</f>
        <v>34651400</v>
      </c>
      <c r="J48" s="35">
        <f t="shared" si="25"/>
        <v>267689500</v>
      </c>
      <c r="K48" s="60">
        <f t="shared" si="12"/>
        <v>53.767163183815789</v>
      </c>
      <c r="L48" s="55">
        <f>L49</f>
        <v>34651400</v>
      </c>
      <c r="M48" s="35">
        <f t="shared" ref="M48" si="26">SUM(M49)</f>
        <v>267689500</v>
      </c>
      <c r="N48" s="61">
        <f t="shared" si="10"/>
        <v>53.767163183815789</v>
      </c>
    </row>
    <row r="49" spans="1:15" x14ac:dyDescent="0.3">
      <c r="A49" s="48" t="s">
        <v>67</v>
      </c>
      <c r="B49" s="41" t="s">
        <v>116</v>
      </c>
      <c r="C49" s="35">
        <v>497868000</v>
      </c>
      <c r="D49" s="55">
        <v>0</v>
      </c>
      <c r="E49" s="55">
        <v>0</v>
      </c>
      <c r="F49" s="55">
        <f t="shared" si="13"/>
        <v>497868000</v>
      </c>
      <c r="G49" s="55">
        <v>0</v>
      </c>
      <c r="H49" s="55">
        <f t="shared" si="6"/>
        <v>497868000</v>
      </c>
      <c r="I49" s="55">
        <v>34651400</v>
      </c>
      <c r="J49" s="55">
        <v>267689500</v>
      </c>
      <c r="K49" s="60">
        <f t="shared" si="12"/>
        <v>53.767163183815789</v>
      </c>
      <c r="L49" s="55">
        <f>I49</f>
        <v>34651400</v>
      </c>
      <c r="M49" s="55">
        <f>J49</f>
        <v>267689500</v>
      </c>
      <c r="N49" s="61">
        <f t="shared" si="10"/>
        <v>53.767163183815789</v>
      </c>
    </row>
    <row r="50" spans="1:15" x14ac:dyDescent="0.3">
      <c r="A50" s="49" t="s">
        <v>68</v>
      </c>
      <c r="B50" s="41" t="s">
        <v>117</v>
      </c>
      <c r="C50" s="35">
        <f>SUM(C51:C54)</f>
        <v>1010797000</v>
      </c>
      <c r="D50" s="35">
        <f>SUM(D51:D54)</f>
        <v>0</v>
      </c>
      <c r="E50" s="35">
        <f>SUM(E51:E54)</f>
        <v>750000000</v>
      </c>
      <c r="F50" s="35">
        <f>SUM(F51:F54)</f>
        <v>1760797000</v>
      </c>
      <c r="G50" s="55">
        <v>0</v>
      </c>
      <c r="H50" s="55">
        <f t="shared" si="6"/>
        <v>1760797000</v>
      </c>
      <c r="I50" s="35">
        <f t="shared" ref="I50:J50" si="27">SUM(I51:I54)</f>
        <v>33829130</v>
      </c>
      <c r="J50" s="35">
        <f t="shared" si="27"/>
        <v>1326233928</v>
      </c>
      <c r="K50" s="60">
        <f t="shared" si="12"/>
        <v>75.320092435414182</v>
      </c>
      <c r="L50" s="55">
        <f t="shared" ref="L50:M61" si="28">I50</f>
        <v>33829130</v>
      </c>
      <c r="M50" s="35">
        <f t="shared" ref="M50" si="29">SUM(M51:M54)</f>
        <v>1326233928</v>
      </c>
      <c r="N50" s="61">
        <f t="shared" si="10"/>
        <v>75.320092435414182</v>
      </c>
    </row>
    <row r="51" spans="1:15" x14ac:dyDescent="0.3">
      <c r="A51" s="49" t="s">
        <v>69</v>
      </c>
      <c r="B51" s="41" t="s">
        <v>118</v>
      </c>
      <c r="C51" s="35">
        <v>461000000</v>
      </c>
      <c r="D51" s="55">
        <v>0</v>
      </c>
      <c r="E51" s="55">
        <v>600000000</v>
      </c>
      <c r="F51" s="55">
        <f t="shared" si="13"/>
        <v>1061000000</v>
      </c>
      <c r="G51" s="55">
        <v>0</v>
      </c>
      <c r="H51" s="55">
        <f t="shared" si="6"/>
        <v>1061000000</v>
      </c>
      <c r="I51" s="55">
        <v>25850718</v>
      </c>
      <c r="J51" s="55">
        <v>852945993</v>
      </c>
      <c r="K51" s="60">
        <f t="shared" si="12"/>
        <v>80.390762770970781</v>
      </c>
      <c r="L51" s="55">
        <f t="shared" si="28"/>
        <v>25850718</v>
      </c>
      <c r="M51" s="55">
        <f t="shared" si="28"/>
        <v>852945993</v>
      </c>
      <c r="N51" s="61">
        <f t="shared" si="10"/>
        <v>80.390762770970781</v>
      </c>
      <c r="O51" s="71">
        <f>H51-M51</f>
        <v>208054007</v>
      </c>
    </row>
    <row r="52" spans="1:15" x14ac:dyDescent="0.3">
      <c r="A52" s="49" t="s">
        <v>70</v>
      </c>
      <c r="B52" s="41" t="s">
        <v>119</v>
      </c>
      <c r="C52" s="35">
        <v>167394000</v>
      </c>
      <c r="D52" s="55">
        <v>0</v>
      </c>
      <c r="E52" s="55">
        <v>0</v>
      </c>
      <c r="F52" s="55">
        <f t="shared" si="13"/>
        <v>167394000</v>
      </c>
      <c r="G52" s="55">
        <v>0</v>
      </c>
      <c r="H52" s="55">
        <f t="shared" si="6"/>
        <v>167394000</v>
      </c>
      <c r="I52" s="55">
        <v>3648384</v>
      </c>
      <c r="J52" s="55">
        <v>77394278</v>
      </c>
      <c r="K52" s="60">
        <f t="shared" si="12"/>
        <v>46.234798140913057</v>
      </c>
      <c r="L52" s="55">
        <f t="shared" si="28"/>
        <v>3648384</v>
      </c>
      <c r="M52" s="55">
        <f t="shared" si="28"/>
        <v>77394278</v>
      </c>
      <c r="N52" s="61">
        <f t="shared" si="10"/>
        <v>46.234798140913057</v>
      </c>
    </row>
    <row r="53" spans="1:15" ht="21.6" x14ac:dyDescent="0.3">
      <c r="A53" s="49" t="s">
        <v>71</v>
      </c>
      <c r="B53" s="44" t="s">
        <v>120</v>
      </c>
      <c r="C53" s="35">
        <v>347418000</v>
      </c>
      <c r="D53" s="55">
        <v>0</v>
      </c>
      <c r="E53" s="55">
        <v>150000000</v>
      </c>
      <c r="F53" s="55">
        <f t="shared" si="13"/>
        <v>497418000</v>
      </c>
      <c r="G53" s="55">
        <v>0</v>
      </c>
      <c r="H53" s="55">
        <f t="shared" si="6"/>
        <v>497418000</v>
      </c>
      <c r="I53" s="55">
        <v>1539233</v>
      </c>
      <c r="J53" s="55">
        <v>374084184</v>
      </c>
      <c r="K53" s="60">
        <f t="shared" si="12"/>
        <v>75.205196434387176</v>
      </c>
      <c r="L53" s="55">
        <f t="shared" si="28"/>
        <v>1539233</v>
      </c>
      <c r="M53" s="55">
        <f t="shared" si="28"/>
        <v>374084184</v>
      </c>
      <c r="N53" s="61">
        <f t="shared" si="10"/>
        <v>75.205196434387176</v>
      </c>
      <c r="O53" s="71">
        <f>H53-J53</f>
        <v>123333816</v>
      </c>
    </row>
    <row r="54" spans="1:15" x14ac:dyDescent="0.3">
      <c r="A54" s="49" t="s">
        <v>72</v>
      </c>
      <c r="B54" s="41" t="s">
        <v>121</v>
      </c>
      <c r="C54" s="35">
        <v>34985000</v>
      </c>
      <c r="D54" s="55">
        <f t="shared" ref="D54" si="30">D55</f>
        <v>0</v>
      </c>
      <c r="E54" s="55">
        <v>0</v>
      </c>
      <c r="F54" s="55">
        <f t="shared" si="13"/>
        <v>34985000</v>
      </c>
      <c r="G54" s="55">
        <v>0</v>
      </c>
      <c r="H54" s="55">
        <f t="shared" si="6"/>
        <v>34985000</v>
      </c>
      <c r="I54" s="55">
        <v>2790795</v>
      </c>
      <c r="J54" s="55">
        <v>21809473</v>
      </c>
      <c r="K54" s="60">
        <f t="shared" si="12"/>
        <v>62.339496927254537</v>
      </c>
      <c r="L54" s="55">
        <f t="shared" si="28"/>
        <v>2790795</v>
      </c>
      <c r="M54" s="55">
        <f t="shared" si="28"/>
        <v>21809473</v>
      </c>
      <c r="N54" s="61">
        <f t="shared" si="10"/>
        <v>62.339496927254537</v>
      </c>
    </row>
    <row r="55" spans="1:15" x14ac:dyDescent="0.3">
      <c r="A55" s="48" t="s">
        <v>73</v>
      </c>
      <c r="B55" s="41" t="s">
        <v>122</v>
      </c>
      <c r="C55" s="35">
        <f>SUM(C56)</f>
        <v>3600000</v>
      </c>
      <c r="D55" s="35">
        <f>SUM(D56)</f>
        <v>0</v>
      </c>
      <c r="E55" s="35">
        <f>SUM(E56)</f>
        <v>0</v>
      </c>
      <c r="F55" s="35">
        <f>SUM(F56)</f>
        <v>3600000</v>
      </c>
      <c r="G55" s="55">
        <v>0</v>
      </c>
      <c r="H55" s="55">
        <f t="shared" si="6"/>
        <v>3600000</v>
      </c>
      <c r="I55" s="35">
        <f>SUM(I56)</f>
        <v>148271</v>
      </c>
      <c r="J55" s="35">
        <f>SUM(J56)</f>
        <v>1628599</v>
      </c>
      <c r="K55" s="60">
        <f t="shared" si="12"/>
        <v>45.238861111111113</v>
      </c>
      <c r="L55" s="55">
        <f t="shared" si="28"/>
        <v>148271</v>
      </c>
      <c r="M55" s="35">
        <f>SUM(M56)</f>
        <v>1628599</v>
      </c>
      <c r="N55" s="61">
        <f t="shared" si="10"/>
        <v>45.238861111111113</v>
      </c>
    </row>
    <row r="56" spans="1:15" x14ac:dyDescent="0.3">
      <c r="A56" s="48" t="s">
        <v>74</v>
      </c>
      <c r="B56" s="41" t="s">
        <v>123</v>
      </c>
      <c r="C56" s="35">
        <f>SUM(C57)</f>
        <v>3600000</v>
      </c>
      <c r="D56" s="35">
        <f t="shared" ref="D56:H56" si="31">SUM(D57)</f>
        <v>0</v>
      </c>
      <c r="E56" s="35">
        <f t="shared" si="31"/>
        <v>0</v>
      </c>
      <c r="F56" s="35">
        <f t="shared" si="31"/>
        <v>3600000</v>
      </c>
      <c r="G56" s="35">
        <f t="shared" si="31"/>
        <v>0</v>
      </c>
      <c r="H56" s="35">
        <f t="shared" si="31"/>
        <v>3600000</v>
      </c>
      <c r="I56" s="35">
        <f t="shared" ref="I56" si="32">SUM(I57)</f>
        <v>148271</v>
      </c>
      <c r="J56" s="35">
        <f t="shared" ref="J56" si="33">SUM(J57)</f>
        <v>1628599</v>
      </c>
      <c r="K56" s="60">
        <f t="shared" si="12"/>
        <v>45.238861111111113</v>
      </c>
      <c r="L56" s="55">
        <f t="shared" si="28"/>
        <v>148271</v>
      </c>
      <c r="M56" s="35">
        <f>SUM(M57)</f>
        <v>1628599</v>
      </c>
      <c r="N56" s="61">
        <f t="shared" si="10"/>
        <v>45.238861111111113</v>
      </c>
    </row>
    <row r="57" spans="1:15" x14ac:dyDescent="0.3">
      <c r="A57" s="48" t="s">
        <v>75</v>
      </c>
      <c r="B57" s="41" t="s">
        <v>124</v>
      </c>
      <c r="C57" s="35">
        <f>C58</f>
        <v>3600000</v>
      </c>
      <c r="D57" s="35">
        <f t="shared" ref="D57:I57" si="34">D58</f>
        <v>0</v>
      </c>
      <c r="E57" s="35">
        <f t="shared" si="34"/>
        <v>0</v>
      </c>
      <c r="F57" s="35">
        <f t="shared" si="34"/>
        <v>3600000</v>
      </c>
      <c r="G57" s="35">
        <f t="shared" si="34"/>
        <v>0</v>
      </c>
      <c r="H57" s="35">
        <f t="shared" si="34"/>
        <v>3600000</v>
      </c>
      <c r="I57" s="35">
        <f t="shared" si="34"/>
        <v>148271</v>
      </c>
      <c r="J57" s="35">
        <f t="shared" ref="J57" si="35">J58</f>
        <v>1628599</v>
      </c>
      <c r="K57" s="60">
        <f t="shared" si="12"/>
        <v>45.238861111111113</v>
      </c>
      <c r="L57" s="35">
        <f t="shared" ref="L57" si="36">L58</f>
        <v>148271</v>
      </c>
      <c r="M57" s="35">
        <f t="shared" ref="M57" si="37">M58</f>
        <v>1628599</v>
      </c>
      <c r="N57" s="61">
        <f t="shared" si="10"/>
        <v>45.238861111111113</v>
      </c>
    </row>
    <row r="58" spans="1:15" ht="21.6" x14ac:dyDescent="0.3">
      <c r="A58" s="50" t="s">
        <v>76</v>
      </c>
      <c r="B58" s="43" t="s">
        <v>125</v>
      </c>
      <c r="C58" s="44">
        <f>SUM(C59)</f>
        <v>3600000</v>
      </c>
      <c r="D58" s="44">
        <f t="shared" ref="D58:F59" si="38">SUM(D59)</f>
        <v>0</v>
      </c>
      <c r="E58" s="44">
        <f t="shared" si="38"/>
        <v>0</v>
      </c>
      <c r="F58" s="44">
        <f t="shared" si="38"/>
        <v>3600000</v>
      </c>
      <c r="G58" s="55">
        <v>0</v>
      </c>
      <c r="H58" s="55">
        <f t="shared" si="6"/>
        <v>3600000</v>
      </c>
      <c r="I58" s="44">
        <f t="shared" ref="I58:J59" si="39">SUM(I59)</f>
        <v>148271</v>
      </c>
      <c r="J58" s="44">
        <f t="shared" si="39"/>
        <v>1628599</v>
      </c>
      <c r="K58" s="60">
        <f t="shared" si="12"/>
        <v>45.238861111111113</v>
      </c>
      <c r="L58" s="55">
        <f t="shared" si="28"/>
        <v>148271</v>
      </c>
      <c r="M58" s="55">
        <f t="shared" si="28"/>
        <v>1628599</v>
      </c>
      <c r="N58" s="61">
        <f t="shared" si="10"/>
        <v>45.238861111111113</v>
      </c>
    </row>
    <row r="59" spans="1:15" x14ac:dyDescent="0.3">
      <c r="A59" s="48" t="s">
        <v>77</v>
      </c>
      <c r="B59" s="41" t="s">
        <v>126</v>
      </c>
      <c r="C59" s="41">
        <f>SUM(C60)</f>
        <v>3600000</v>
      </c>
      <c r="D59" s="41">
        <f t="shared" si="38"/>
        <v>0</v>
      </c>
      <c r="E59" s="41">
        <f t="shared" si="38"/>
        <v>0</v>
      </c>
      <c r="F59" s="41">
        <f t="shared" si="38"/>
        <v>3600000</v>
      </c>
      <c r="G59" s="55">
        <v>0</v>
      </c>
      <c r="H59" s="55">
        <f t="shared" si="6"/>
        <v>3600000</v>
      </c>
      <c r="I59" s="41">
        <f t="shared" si="39"/>
        <v>148271</v>
      </c>
      <c r="J59" s="41">
        <f t="shared" si="39"/>
        <v>1628599</v>
      </c>
      <c r="K59" s="60">
        <f t="shared" si="12"/>
        <v>45.238861111111113</v>
      </c>
      <c r="L59" s="55">
        <f t="shared" si="28"/>
        <v>148271</v>
      </c>
      <c r="M59" s="55">
        <f t="shared" si="28"/>
        <v>1628599</v>
      </c>
      <c r="N59" s="61">
        <f t="shared" si="10"/>
        <v>45.238861111111113</v>
      </c>
    </row>
    <row r="60" spans="1:15" x14ac:dyDescent="0.3">
      <c r="A60" s="48" t="s">
        <v>78</v>
      </c>
      <c r="B60" s="41" t="s">
        <v>127</v>
      </c>
      <c r="C60" s="41">
        <v>3600000</v>
      </c>
      <c r="D60" s="55">
        <v>0</v>
      </c>
      <c r="E60" s="55">
        <v>0</v>
      </c>
      <c r="F60" s="55">
        <f t="shared" si="13"/>
        <v>3600000</v>
      </c>
      <c r="G60" s="55">
        <v>0</v>
      </c>
      <c r="H60" s="55">
        <f t="shared" si="6"/>
        <v>3600000</v>
      </c>
      <c r="I60" s="55">
        <v>148271</v>
      </c>
      <c r="J60" s="55">
        <v>1628599</v>
      </c>
      <c r="K60" s="60">
        <f t="shared" si="12"/>
        <v>45.238861111111113</v>
      </c>
      <c r="L60" s="55">
        <f t="shared" si="28"/>
        <v>148271</v>
      </c>
      <c r="M60" s="55">
        <f t="shared" si="28"/>
        <v>1628599</v>
      </c>
      <c r="N60" s="61">
        <f t="shared" si="10"/>
        <v>45.238861111111113</v>
      </c>
    </row>
    <row r="61" spans="1:15" x14ac:dyDescent="0.3">
      <c r="A61" s="48" t="s">
        <v>128</v>
      </c>
      <c r="B61" s="41" t="s">
        <v>129</v>
      </c>
      <c r="C61" s="41">
        <f>SUM(C62)</f>
        <v>0</v>
      </c>
      <c r="D61" s="41">
        <f>SUM(D62)</f>
        <v>0</v>
      </c>
      <c r="E61" s="41">
        <f>SUM(E62)</f>
        <v>43766100</v>
      </c>
      <c r="F61" s="41">
        <f>SUM(F62)</f>
        <v>43766100</v>
      </c>
      <c r="G61" s="55">
        <v>0</v>
      </c>
      <c r="H61" s="55">
        <f t="shared" si="6"/>
        <v>43766100</v>
      </c>
      <c r="I61" s="41">
        <f t="shared" ref="I61:J62" si="40">SUM(I62)</f>
        <v>0</v>
      </c>
      <c r="J61" s="41">
        <f t="shared" si="40"/>
        <v>43766100</v>
      </c>
      <c r="K61" s="60">
        <f t="shared" si="12"/>
        <v>100</v>
      </c>
      <c r="L61" s="55">
        <f t="shared" si="28"/>
        <v>0</v>
      </c>
      <c r="M61" s="55">
        <f t="shared" si="28"/>
        <v>43766100</v>
      </c>
      <c r="N61" s="61">
        <f t="shared" si="10"/>
        <v>100</v>
      </c>
    </row>
    <row r="62" spans="1:15" x14ac:dyDescent="0.3">
      <c r="A62" s="48" t="s">
        <v>130</v>
      </c>
      <c r="B62" s="41" t="s">
        <v>131</v>
      </c>
      <c r="C62" s="41">
        <f>SUM(C63)</f>
        <v>0</v>
      </c>
      <c r="D62" s="41">
        <f t="shared" ref="D62:F62" si="41">SUM(D63)</f>
        <v>0</v>
      </c>
      <c r="E62" s="41">
        <f t="shared" si="41"/>
        <v>43766100</v>
      </c>
      <c r="F62" s="41">
        <f t="shared" si="41"/>
        <v>43766100</v>
      </c>
      <c r="G62" s="55">
        <v>0</v>
      </c>
      <c r="H62" s="55">
        <f t="shared" si="6"/>
        <v>43766100</v>
      </c>
      <c r="I62" s="41">
        <f t="shared" si="40"/>
        <v>0</v>
      </c>
      <c r="J62" s="41">
        <f t="shared" si="40"/>
        <v>43766100</v>
      </c>
      <c r="K62" s="60">
        <f t="shared" si="12"/>
        <v>100</v>
      </c>
      <c r="L62" s="55">
        <f t="shared" ref="L62:M63" si="42">I62</f>
        <v>0</v>
      </c>
      <c r="M62" s="55">
        <f t="shared" si="42"/>
        <v>43766100</v>
      </c>
      <c r="N62" s="61">
        <f t="shared" si="10"/>
        <v>100</v>
      </c>
    </row>
    <row r="63" spans="1:15" x14ac:dyDescent="0.3">
      <c r="A63" s="51" t="s">
        <v>132</v>
      </c>
      <c r="B63" s="52" t="s">
        <v>133</v>
      </c>
      <c r="C63" s="53">
        <v>0</v>
      </c>
      <c r="D63" s="56">
        <v>0</v>
      </c>
      <c r="E63" s="56">
        <v>43766100</v>
      </c>
      <c r="F63" s="56">
        <f t="shared" si="13"/>
        <v>43766100</v>
      </c>
      <c r="G63" s="56">
        <v>0</v>
      </c>
      <c r="H63" s="56">
        <f t="shared" si="6"/>
        <v>43766100</v>
      </c>
      <c r="I63" s="56">
        <v>0</v>
      </c>
      <c r="J63" s="56">
        <v>43766100</v>
      </c>
      <c r="K63" s="63">
        <f t="shared" si="12"/>
        <v>100</v>
      </c>
      <c r="L63" s="56">
        <f t="shared" si="42"/>
        <v>0</v>
      </c>
      <c r="M63" s="56">
        <f t="shared" si="42"/>
        <v>43766100</v>
      </c>
      <c r="N63" s="64">
        <f t="shared" si="10"/>
        <v>100</v>
      </c>
    </row>
    <row r="66" spans="3:3" x14ac:dyDescent="0.3">
      <c r="C66" s="71"/>
    </row>
  </sheetData>
  <mergeCells count="11">
    <mergeCell ref="D7:E7"/>
    <mergeCell ref="A1:N1"/>
    <mergeCell ref="A2:N2"/>
    <mergeCell ref="A3:N3"/>
    <mergeCell ref="K4:K5"/>
    <mergeCell ref="A6:B6"/>
    <mergeCell ref="C6:H6"/>
    <mergeCell ref="I6:J6"/>
    <mergeCell ref="K6:K7"/>
    <mergeCell ref="L6:M6"/>
    <mergeCell ref="N6:N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11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2020</vt:lpstr>
      <vt:lpstr>'AGOSTO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LUCIA GARZON PRIETO</dc:creator>
  <cp:lastModifiedBy>Carolina Avila</cp:lastModifiedBy>
  <cp:lastPrinted>2020-01-07T21:51:32Z</cp:lastPrinted>
  <dcterms:created xsi:type="dcterms:W3CDTF">2018-10-09T21:07:01Z</dcterms:created>
  <dcterms:modified xsi:type="dcterms:W3CDTF">2020-09-07T16:49:58Z</dcterms:modified>
</cp:coreProperties>
</file>