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5_2 Ejecucion presupuestal\"/>
    </mc:Choice>
  </mc:AlternateContent>
  <xr:revisionPtr revIDLastSave="0" documentId="13_ncr:1_{E46A5B7E-423E-494C-B4E1-FA8A6DCDC3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NIO 2020" sheetId="5" r:id="rId1"/>
  </sheets>
  <definedNames>
    <definedName name="_xlnm.Print_Area" localSheetId="0">'JUNIO 2020'!$A$1:$N$63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5" l="1"/>
  <c r="I24" i="5"/>
  <c r="M41" i="5" l="1"/>
  <c r="L41" i="5"/>
  <c r="J38" i="5"/>
  <c r="I38" i="5"/>
  <c r="L30" i="5"/>
  <c r="L40" i="5" l="1"/>
  <c r="J40" i="5"/>
  <c r="I40" i="5"/>
  <c r="I32" i="5"/>
  <c r="J32" i="5"/>
  <c r="L39" i="5" l="1"/>
  <c r="L49" i="5"/>
  <c r="L47" i="5"/>
  <c r="L45" i="5"/>
  <c r="L43" i="5"/>
  <c r="G57" i="5" l="1"/>
  <c r="G56" i="5" s="1"/>
  <c r="E57" i="5"/>
  <c r="E56" i="5" s="1"/>
  <c r="E55" i="5" s="1"/>
  <c r="G11" i="5"/>
  <c r="E59" i="5"/>
  <c r="E58" i="5" s="1"/>
  <c r="D59" i="5"/>
  <c r="D58" i="5" s="1"/>
  <c r="D57" i="5" s="1"/>
  <c r="D56" i="5" s="1"/>
  <c r="D55" i="5" s="1"/>
  <c r="E50" i="5"/>
  <c r="E24" i="5"/>
  <c r="D24" i="5"/>
  <c r="E62" i="5" l="1"/>
  <c r="E61" i="5" s="1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M24" i="5" l="1"/>
  <c r="L24" i="5"/>
  <c r="M63" i="5"/>
  <c r="L63" i="5"/>
  <c r="F63" i="5"/>
  <c r="J62" i="5"/>
  <c r="I62" i="5"/>
  <c r="I61" i="5" s="1"/>
  <c r="L61" i="5" s="1"/>
  <c r="C62" i="5"/>
  <c r="C61" i="5" s="1"/>
  <c r="M60" i="5"/>
  <c r="L60" i="5"/>
  <c r="F60" i="5"/>
  <c r="J59" i="5"/>
  <c r="I59" i="5"/>
  <c r="I58" i="5" s="1"/>
  <c r="I57" i="5" s="1"/>
  <c r="I56" i="5" s="1"/>
  <c r="C59" i="5"/>
  <c r="M54" i="5"/>
  <c r="L54" i="5"/>
  <c r="F54" i="5"/>
  <c r="H54" i="5" s="1"/>
  <c r="M53" i="5"/>
  <c r="L53" i="5"/>
  <c r="F53" i="5"/>
  <c r="H53" i="5" s="1"/>
  <c r="M52" i="5"/>
  <c r="L52" i="5"/>
  <c r="F52" i="5"/>
  <c r="H52" i="5" s="1"/>
  <c r="K52" i="5" s="1"/>
  <c r="M51" i="5"/>
  <c r="L51" i="5"/>
  <c r="F51" i="5"/>
  <c r="J50" i="5"/>
  <c r="I50" i="5"/>
  <c r="L50" i="5" s="1"/>
  <c r="C50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C42" i="5"/>
  <c r="F42" i="5" s="1"/>
  <c r="H42" i="5" s="1"/>
  <c r="M40" i="5"/>
  <c r="F41" i="5"/>
  <c r="H41" i="5" s="1"/>
  <c r="C40" i="5"/>
  <c r="F40" i="5" s="1"/>
  <c r="H40" i="5" s="1"/>
  <c r="F39" i="5"/>
  <c r="H39" i="5" s="1"/>
  <c r="C38" i="5"/>
  <c r="F38" i="5" s="1"/>
  <c r="M37" i="5"/>
  <c r="L37" i="5"/>
  <c r="F37" i="5"/>
  <c r="H37" i="5" s="1"/>
  <c r="K37" i="5" s="1"/>
  <c r="M36" i="5"/>
  <c r="L36" i="5"/>
  <c r="F36" i="5"/>
  <c r="D29" i="5"/>
  <c r="D28" i="5" s="1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L33" i="5"/>
  <c r="F33" i="5"/>
  <c r="H33" i="5" s="1"/>
  <c r="L32" i="5"/>
  <c r="C32" i="5"/>
  <c r="F32" i="5" s="1"/>
  <c r="H32" i="5" s="1"/>
  <c r="M31" i="5"/>
  <c r="L31" i="5"/>
  <c r="F31" i="5"/>
  <c r="H31" i="5" s="1"/>
  <c r="F30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H60" i="5" l="1"/>
  <c r="F59" i="5"/>
  <c r="F58" i="5" s="1"/>
  <c r="F57" i="5" s="1"/>
  <c r="F56" i="5" s="1"/>
  <c r="F55" i="5" s="1"/>
  <c r="H25" i="5"/>
  <c r="K25" i="5" s="1"/>
  <c r="F24" i="5"/>
  <c r="H24" i="5" s="1"/>
  <c r="N24" i="5" s="1"/>
  <c r="N49" i="5"/>
  <c r="H59" i="5"/>
  <c r="L62" i="5"/>
  <c r="H61" i="5"/>
  <c r="H63" i="5"/>
  <c r="K63" i="5" s="1"/>
  <c r="F62" i="5"/>
  <c r="F61" i="5" s="1"/>
  <c r="H38" i="5"/>
  <c r="N38" i="5" s="1"/>
  <c r="M32" i="5"/>
  <c r="N32" i="5" s="1"/>
  <c r="H51" i="5"/>
  <c r="K51" i="5" s="1"/>
  <c r="F50" i="5"/>
  <c r="H20" i="5"/>
  <c r="K20" i="5" s="1"/>
  <c r="F15" i="5"/>
  <c r="M62" i="5"/>
  <c r="J61" i="5"/>
  <c r="N53" i="5"/>
  <c r="K59" i="5"/>
  <c r="D54" i="5"/>
  <c r="D50" i="5" s="1"/>
  <c r="D13" i="5" s="1"/>
  <c r="D12" i="5" s="1"/>
  <c r="F14" i="5"/>
  <c r="N63" i="5"/>
  <c r="N52" i="5"/>
  <c r="N48" i="5"/>
  <c r="N44" i="5"/>
  <c r="N43" i="5"/>
  <c r="N37" i="5"/>
  <c r="K35" i="5"/>
  <c r="N34" i="5"/>
  <c r="C28" i="5"/>
  <c r="F29" i="5"/>
  <c r="H29" i="5" s="1"/>
  <c r="N26" i="5"/>
  <c r="N25" i="5"/>
  <c r="N23" i="5"/>
  <c r="N19" i="5"/>
  <c r="H15" i="5"/>
  <c r="K15" i="5" s="1"/>
  <c r="C14" i="5"/>
  <c r="N39" i="5"/>
  <c r="K39" i="5"/>
  <c r="E29" i="5"/>
  <c r="E28" i="5" s="1"/>
  <c r="E13" i="5" s="1"/>
  <c r="E12" i="5" s="1"/>
  <c r="E11" i="5" s="1"/>
  <c r="E10" i="5" s="1"/>
  <c r="H30" i="5"/>
  <c r="K30" i="5" s="1"/>
  <c r="K16" i="5"/>
  <c r="N16" i="5"/>
  <c r="M50" i="5"/>
  <c r="M35" i="5"/>
  <c r="N31" i="5"/>
  <c r="K44" i="5"/>
  <c r="J58" i="5"/>
  <c r="M59" i="5"/>
  <c r="N59" i="5" s="1"/>
  <c r="N60" i="5"/>
  <c r="J14" i="5"/>
  <c r="N22" i="5"/>
  <c r="N18" i="5"/>
  <c r="H50" i="5"/>
  <c r="K50" i="5" s="1"/>
  <c r="I14" i="5"/>
  <c r="K48" i="5"/>
  <c r="K42" i="5"/>
  <c r="K38" i="5"/>
  <c r="I28" i="5"/>
  <c r="K32" i="5"/>
  <c r="L29" i="5"/>
  <c r="L28" i="5" s="1"/>
  <c r="M29" i="5"/>
  <c r="M15" i="5"/>
  <c r="M14" i="5" s="1"/>
  <c r="L15" i="5"/>
  <c r="L14" i="5" s="1"/>
  <c r="L58" i="5"/>
  <c r="L57" i="5" s="1"/>
  <c r="E45" i="5"/>
  <c r="F45" i="5" s="1"/>
  <c r="H45" i="5" s="1"/>
  <c r="K45" i="5" s="1"/>
  <c r="F46" i="5"/>
  <c r="H46" i="5" s="1"/>
  <c r="K46" i="5" s="1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H62" i="5"/>
  <c r="N62" i="5" s="1"/>
  <c r="C58" i="5"/>
  <c r="C57" i="5" s="1"/>
  <c r="L59" i="5"/>
  <c r="K40" i="5"/>
  <c r="F28" i="5" l="1"/>
  <c r="L13" i="5"/>
  <c r="N51" i="5"/>
  <c r="N20" i="5"/>
  <c r="M58" i="5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29" i="5"/>
  <c r="N36" i="5"/>
  <c r="K62" i="5"/>
  <c r="N47" i="5"/>
  <c r="K47" i="5"/>
  <c r="M28" i="5"/>
  <c r="M13" i="5" s="1"/>
  <c r="M12" i="5" s="1"/>
  <c r="N35" i="5"/>
  <c r="M61" i="5"/>
  <c r="N61" i="5" s="1"/>
  <c r="K61" i="5"/>
  <c r="K58" i="5" l="1"/>
  <c r="H57" i="5"/>
  <c r="H56" i="5" s="1"/>
  <c r="L12" i="5"/>
  <c r="M57" i="5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/>
  <c r="H12" i="5" l="1"/>
  <c r="K12" i="5" s="1"/>
  <c r="J55" i="5"/>
  <c r="L55" i="5"/>
  <c r="L11" i="5" s="1"/>
  <c r="L10" i="5" s="1"/>
  <c r="O12" i="5" s="1"/>
  <c r="I10" i="5"/>
  <c r="N57" i="5"/>
  <c r="C55" i="5"/>
  <c r="C11" i="5" s="1"/>
  <c r="N13" i="5"/>
  <c r="M11" i="5"/>
  <c r="J11" i="5" l="1"/>
  <c r="J10" i="5" s="1"/>
  <c r="K56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<sst xmlns="http://schemas.openxmlformats.org/spreadsheetml/2006/main" count="140" uniqueCount="135">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</sst>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Normal="100" workbookViewId="0">
      <selection activeCell="A2" sqref="A2:N2"/>
    </sheetView>
  </sheetViews>
  <sheetFormatPr baseColWidth="10" defaultRowHeight="14.4" x14ac:dyDescent="0.3"/>
  <cols>
    <col min="1" max="1" width="18" customWidth="1"/>
    <col min="2" max="2" width="33" customWidth="1"/>
    <col min="3" max="6" width="13.6640625" customWidth="1"/>
    <col min="7" max="7" width="11.33203125" customWidth="1"/>
    <col min="8" max="10" width="13.6640625" customWidth="1"/>
    <col min="11" max="11" width="7.6640625" customWidth="1"/>
    <col min="12" max="13" width="13.6640625" customWidth="1"/>
    <col min="14" max="14" width="7.6640625" customWidth="1"/>
    <col min="15" max="15" width="14.5546875" customWidth="1"/>
  </cols>
  <sheetData>
    <row r="1" spans="1:17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3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3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134</v>
      </c>
      <c r="M4" s="5"/>
      <c r="N4" s="6"/>
    </row>
    <row r="5" spans="1:17" x14ac:dyDescent="0.3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/>
    </row>
    <row r="6" spans="1:17" ht="15" customHeight="1" x14ac:dyDescent="0.3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3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</row>
    <row r="8" spans="1:17" ht="12" customHeight="1" x14ac:dyDescent="0.3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3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3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8270682171</v>
      </c>
      <c r="J10" s="47">
        <f>+J11</f>
        <v>34944649102</v>
      </c>
      <c r="K10" s="58">
        <f t="shared" ref="K10:K13" si="1">J10/H10*100</f>
        <v>45.709739288623737</v>
      </c>
      <c r="L10" s="47">
        <f>+L11</f>
        <v>8279869591</v>
      </c>
      <c r="M10" s="47">
        <f>+M11</f>
        <v>34634563541</v>
      </c>
      <c r="N10" s="59">
        <f t="shared" ref="N10:N12" si="2">M10/H10*100</f>
        <v>45.304128400699121</v>
      </c>
      <c r="P10" s="68"/>
    </row>
    <row r="11" spans="1:17" x14ac:dyDescent="0.3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8270682171</v>
      </c>
      <c r="J11" s="33">
        <f t="shared" ref="J11:L11" si="4">J12+J55+J61</f>
        <v>34944649102</v>
      </c>
      <c r="K11" s="60">
        <f t="shared" si="1"/>
        <v>45.709739288623737</v>
      </c>
      <c r="L11" s="33">
        <f t="shared" si="4"/>
        <v>8279869591</v>
      </c>
      <c r="M11" s="33">
        <f>M12+M55+M61</f>
        <v>34634563541</v>
      </c>
      <c r="N11" s="61">
        <f t="shared" si="2"/>
        <v>45.304128400699121</v>
      </c>
      <c r="O11" s="70"/>
      <c r="P11" s="67"/>
      <c r="Q11" s="65"/>
    </row>
    <row r="12" spans="1:17" x14ac:dyDescent="0.3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8270523788</v>
      </c>
      <c r="J12" s="33">
        <f>SUM(J13)</f>
        <v>34899944485</v>
      </c>
      <c r="K12" s="60">
        <f t="shared" si="1"/>
        <v>45.679564948021437</v>
      </c>
      <c r="L12" s="33">
        <f>SUM(L13)</f>
        <v>8279711208</v>
      </c>
      <c r="M12" s="33">
        <f t="shared" ref="M12" si="7">SUM(M13)</f>
        <v>34589858924</v>
      </c>
      <c r="N12" s="61">
        <f t="shared" si="2"/>
        <v>45.273702596887006</v>
      </c>
      <c r="O12" s="70">
        <f>8279869591-L10</f>
        <v>0</v>
      </c>
      <c r="P12" s="65"/>
      <c r="Q12" s="65"/>
    </row>
    <row r="13" spans="1:17" ht="25.5" customHeight="1" x14ac:dyDescent="0.3">
      <c r="A13" s="48" t="s">
        <v>29</v>
      </c>
      <c r="B13" s="32" t="s">
        <v>80</v>
      </c>
      <c r="C13" s="33">
        <f>C14+C28+C50</f>
        <v>76445423000</v>
      </c>
      <c r="D13" s="33">
        <f>D14+D28+D50</f>
        <v>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8270523788</v>
      </c>
      <c r="J13" s="33">
        <f>J14+J28+J50</f>
        <v>34899944485</v>
      </c>
      <c r="K13" s="60">
        <f t="shared" si="1"/>
        <v>45.679564948021437</v>
      </c>
      <c r="L13" s="33">
        <f t="shared" ref="L13:M13" si="8">L14+L28+L50</f>
        <v>8279711208</v>
      </c>
      <c r="M13" s="33">
        <f t="shared" si="8"/>
        <v>34589858924</v>
      </c>
      <c r="N13" s="61">
        <f>M13/H13*100</f>
        <v>45.273702596887006</v>
      </c>
      <c r="O13" s="70"/>
      <c r="P13" s="67"/>
      <c r="Q13" s="65"/>
    </row>
    <row r="14" spans="1:17" ht="15" customHeight="1" x14ac:dyDescent="0.3">
      <c r="A14" s="48" t="s">
        <v>30</v>
      </c>
      <c r="B14" s="34" t="s">
        <v>81</v>
      </c>
      <c r="C14" s="35">
        <f>C15+C24</f>
        <v>55919858000</v>
      </c>
      <c r="D14" s="35">
        <f>D15+D24</f>
        <v>0</v>
      </c>
      <c r="E14" s="35">
        <f>E15+E24</f>
        <v>-793766100</v>
      </c>
      <c r="F14" s="35">
        <f>F15+F24</f>
        <v>55126091900</v>
      </c>
      <c r="G14" s="55">
        <v>0</v>
      </c>
      <c r="H14" s="55">
        <f t="shared" si="6"/>
        <v>55126091900</v>
      </c>
      <c r="I14" s="69">
        <f>I15+I24</f>
        <v>7177479892</v>
      </c>
      <c r="J14" s="35">
        <f>J15+J24</f>
        <v>24685983323</v>
      </c>
      <c r="K14" s="60">
        <f>J14/H14*100</f>
        <v>44.780942149465162</v>
      </c>
      <c r="L14" s="35">
        <f t="shared" ref="L14:M14" si="9">L15+L24</f>
        <v>7186667312</v>
      </c>
      <c r="M14" s="35">
        <f t="shared" si="9"/>
        <v>24377860694</v>
      </c>
      <c r="N14" s="61">
        <f t="shared" ref="N14:N63" si="10">M14/H14*100</f>
        <v>44.222000605851036</v>
      </c>
      <c r="P14" s="65"/>
      <c r="Q14" s="65"/>
    </row>
    <row r="15" spans="1:17" x14ac:dyDescent="0.3">
      <c r="A15" s="48" t="s">
        <v>33</v>
      </c>
      <c r="B15" s="36" t="s">
        <v>82</v>
      </c>
      <c r="C15" s="35">
        <f>SUM(C16:C23)</f>
        <v>42214673000</v>
      </c>
      <c r="D15" s="35">
        <f>SUM(D16:D23)</f>
        <v>0</v>
      </c>
      <c r="E15" s="35">
        <f>SUM(E16:E23)</f>
        <v>-793766100</v>
      </c>
      <c r="F15" s="35">
        <f>SUM(F16:F23)</f>
        <v>41420906900</v>
      </c>
      <c r="G15" s="55">
        <v>0</v>
      </c>
      <c r="H15" s="55">
        <f t="shared" si="6"/>
        <v>41420906900</v>
      </c>
      <c r="I15" s="69">
        <f t="shared" ref="I15:M15" si="11">SUM(I16:I23)</f>
        <v>2686897904</v>
      </c>
      <c r="J15" s="35">
        <f t="shared" si="11"/>
        <v>16772026002</v>
      </c>
      <c r="K15" s="60">
        <f t="shared" ref="K15:K63" si="12">J15/H15*100</f>
        <v>40.491691894848394</v>
      </c>
      <c r="L15" s="35">
        <f t="shared" si="11"/>
        <v>2696085324</v>
      </c>
      <c r="M15" s="35">
        <f t="shared" si="11"/>
        <v>16463903373</v>
      </c>
      <c r="N15" s="61">
        <f t="shared" si="10"/>
        <v>39.747809995439766</v>
      </c>
      <c r="P15" s="65"/>
      <c r="Q15" s="65"/>
    </row>
    <row r="16" spans="1:17" ht="23.25" customHeight="1" x14ac:dyDescent="0.3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2364691028</v>
      </c>
      <c r="J16" s="55">
        <v>13916088971</v>
      </c>
      <c r="K16" s="60">
        <f t="shared" si="12"/>
        <v>46.17885821213369</v>
      </c>
      <c r="L16" s="55">
        <v>2373878448</v>
      </c>
      <c r="M16" s="55">
        <v>13607966342</v>
      </c>
      <c r="N16" s="61">
        <f t="shared" si="10"/>
        <v>45.156390532730917</v>
      </c>
      <c r="P16" s="65"/>
      <c r="Q16" s="65"/>
    </row>
    <row r="17" spans="1:17" x14ac:dyDescent="0.3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1769797</v>
      </c>
      <c r="J17" s="55">
        <v>18409421</v>
      </c>
      <c r="K17" s="60">
        <f t="shared" si="12"/>
        <v>6.8183040740740744</v>
      </c>
      <c r="L17" s="55">
        <f t="shared" ref="L17:M26" si="14">I17</f>
        <v>1769797</v>
      </c>
      <c r="M17" s="55">
        <f t="shared" si="14"/>
        <v>18409421</v>
      </c>
      <c r="N17" s="61">
        <f t="shared" si="10"/>
        <v>6.8183040740740744</v>
      </c>
      <c r="P17" s="65"/>
      <c r="Q17" s="65"/>
    </row>
    <row r="18" spans="1:17" x14ac:dyDescent="0.3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155257</v>
      </c>
      <c r="J18" s="55">
        <v>52433716</v>
      </c>
      <c r="K18" s="60">
        <f t="shared" si="12"/>
        <v>29.129842222222223</v>
      </c>
      <c r="L18" s="55">
        <f t="shared" si="14"/>
        <v>155257</v>
      </c>
      <c r="M18" s="55">
        <f t="shared" si="14"/>
        <v>52433716</v>
      </c>
      <c r="N18" s="61">
        <f t="shared" si="10"/>
        <v>29.129842222222223</v>
      </c>
      <c r="P18" s="65"/>
      <c r="Q18" s="65"/>
    </row>
    <row r="19" spans="1:17" x14ac:dyDescent="0.3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213382341</v>
      </c>
      <c r="J19" s="55">
        <v>1238940395</v>
      </c>
      <c r="K19" s="60">
        <f t="shared" si="12"/>
        <v>42.407288893787396</v>
      </c>
      <c r="L19" s="55">
        <f t="shared" si="14"/>
        <v>213382341</v>
      </c>
      <c r="M19" s="55">
        <f t="shared" si="14"/>
        <v>1238940395</v>
      </c>
      <c r="N19" s="61">
        <f t="shared" si="10"/>
        <v>42.407288893787396</v>
      </c>
      <c r="P19" s="65"/>
      <c r="Q19" s="65"/>
    </row>
    <row r="20" spans="1:17" ht="21.6" x14ac:dyDescent="0.3">
      <c r="A20" s="54" t="s">
        <v>38</v>
      </c>
      <c r="B20" s="38" t="s">
        <v>87</v>
      </c>
      <c r="C20" s="35">
        <v>1587207000</v>
      </c>
      <c r="D20" s="55">
        <v>0</v>
      </c>
      <c r="E20" s="55">
        <v>-443766100</v>
      </c>
      <c r="F20" s="55">
        <f>C20+E20</f>
        <v>1143440900</v>
      </c>
      <c r="G20" s="55">
        <v>0</v>
      </c>
      <c r="H20" s="55">
        <f t="shared" si="6"/>
        <v>1143440900</v>
      </c>
      <c r="I20" s="55">
        <v>23614206</v>
      </c>
      <c r="J20" s="55">
        <v>274362199</v>
      </c>
      <c r="K20" s="60">
        <f t="shared" si="12"/>
        <v>23.994436354340657</v>
      </c>
      <c r="L20" s="55">
        <f t="shared" si="14"/>
        <v>23614206</v>
      </c>
      <c r="M20" s="55">
        <f t="shared" si="14"/>
        <v>274362199</v>
      </c>
      <c r="N20" s="61">
        <f t="shared" si="10"/>
        <v>23.994436354340657</v>
      </c>
      <c r="P20" s="65"/>
      <c r="Q20" s="65"/>
    </row>
    <row r="21" spans="1:17" x14ac:dyDescent="0.3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33703791</v>
      </c>
      <c r="J21" s="55">
        <v>306597274</v>
      </c>
      <c r="K21" s="60">
        <f t="shared" si="12"/>
        <v>31.207830527555458</v>
      </c>
      <c r="L21" s="55">
        <f t="shared" si="14"/>
        <v>33703791</v>
      </c>
      <c r="M21" s="55">
        <f t="shared" si="14"/>
        <v>306597274</v>
      </c>
      <c r="N21" s="61">
        <f t="shared" si="10"/>
        <v>31.207830527555458</v>
      </c>
      <c r="P21" s="65"/>
      <c r="Q21" s="65"/>
    </row>
    <row r="22" spans="1:17" x14ac:dyDescent="0.3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16252332</v>
      </c>
      <c r="J22" s="55">
        <v>123255208</v>
      </c>
      <c r="K22" s="60">
        <f t="shared" si="12"/>
        <v>2.9717866518529661</v>
      </c>
      <c r="L22" s="55">
        <f t="shared" si="14"/>
        <v>16252332</v>
      </c>
      <c r="M22" s="55">
        <f t="shared" si="14"/>
        <v>123255208</v>
      </c>
      <c r="N22" s="61">
        <f t="shared" si="10"/>
        <v>2.9717866518529661</v>
      </c>
      <c r="P22" s="65"/>
      <c r="Q22" s="65"/>
    </row>
    <row r="23" spans="1:17" x14ac:dyDescent="0.3">
      <c r="A23" s="54" t="s">
        <v>41</v>
      </c>
      <c r="B23" s="34" t="s">
        <v>90</v>
      </c>
      <c r="C23" s="39">
        <v>1990795000</v>
      </c>
      <c r="D23" s="55">
        <v>0</v>
      </c>
      <c r="E23" s="55">
        <v>-350000000</v>
      </c>
      <c r="F23" s="55">
        <f t="shared" si="13"/>
        <v>1640795000</v>
      </c>
      <c r="G23" s="55">
        <v>0</v>
      </c>
      <c r="H23" s="55">
        <f t="shared" si="6"/>
        <v>1640795000</v>
      </c>
      <c r="I23" s="55">
        <v>33329152</v>
      </c>
      <c r="J23" s="55">
        <v>841938818</v>
      </c>
      <c r="K23" s="60">
        <f t="shared" si="12"/>
        <v>51.31285858379627</v>
      </c>
      <c r="L23" s="55">
        <f t="shared" si="14"/>
        <v>33329152</v>
      </c>
      <c r="M23" s="55">
        <f t="shared" si="14"/>
        <v>841938818</v>
      </c>
      <c r="N23" s="61">
        <f t="shared" si="10"/>
        <v>51.31285858379627</v>
      </c>
      <c r="P23" s="65"/>
      <c r="Q23" s="65"/>
    </row>
    <row r="24" spans="1:17" x14ac:dyDescent="0.3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f>SUM(I25:I27)</f>
        <v>4490581988</v>
      </c>
      <c r="J24" s="39">
        <f>SUM(J25:J27)</f>
        <v>7913957321</v>
      </c>
      <c r="K24" s="60">
        <f t="shared" si="12"/>
        <v>57.74425752735187</v>
      </c>
      <c r="L24" s="55">
        <f t="shared" si="14"/>
        <v>4490581988</v>
      </c>
      <c r="M24" s="55">
        <f t="shared" si="14"/>
        <v>7913957321</v>
      </c>
      <c r="N24" s="61">
        <f t="shared" si="10"/>
        <v>57.74425752735187</v>
      </c>
      <c r="P24" s="65"/>
      <c r="Q24" s="65"/>
    </row>
    <row r="25" spans="1:17" x14ac:dyDescent="0.3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31083707</v>
      </c>
      <c r="J25" s="55">
        <v>180907100</v>
      </c>
      <c r="K25" s="60">
        <f t="shared" si="12"/>
        <v>28.904854195193579</v>
      </c>
      <c r="L25" s="55">
        <f t="shared" si="14"/>
        <v>31083707</v>
      </c>
      <c r="M25" s="55">
        <f t="shared" si="14"/>
        <v>180907100</v>
      </c>
      <c r="N25" s="61">
        <f t="shared" si="10"/>
        <v>28.904854195193579</v>
      </c>
      <c r="P25" s="65"/>
      <c r="Q25" s="65"/>
    </row>
    <row r="26" spans="1:17" s="23" customFormat="1" ht="15" customHeight="1" x14ac:dyDescent="0.3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685856218</v>
      </c>
      <c r="J26" s="62">
        <v>3951010810</v>
      </c>
      <c r="K26" s="60">
        <f t="shared" si="12"/>
        <v>47.579369299914426</v>
      </c>
      <c r="L26" s="55">
        <f t="shared" si="14"/>
        <v>685856218</v>
      </c>
      <c r="M26" s="55">
        <f t="shared" si="14"/>
        <v>3951010810</v>
      </c>
      <c r="N26" s="61">
        <f t="shared" si="10"/>
        <v>47.579369299914426</v>
      </c>
      <c r="P26" s="66"/>
      <c r="Q26" s="66"/>
    </row>
    <row r="27" spans="1:17" x14ac:dyDescent="0.3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3773642063</v>
      </c>
      <c r="J27" s="55">
        <v>3782039411</v>
      </c>
      <c r="K27" s="60">
        <f t="shared" si="12"/>
        <v>79.200502316936081</v>
      </c>
      <c r="L27" s="55">
        <f>I27</f>
        <v>3773642063</v>
      </c>
      <c r="M27" s="55">
        <f>J27</f>
        <v>3782039411</v>
      </c>
      <c r="N27" s="61">
        <f t="shared" si="10"/>
        <v>79.200502316936081</v>
      </c>
    </row>
    <row r="28" spans="1:17" x14ac:dyDescent="0.3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1059166592</v>
      </c>
      <c r="J28" s="40">
        <f>J29+J32+J35+J38+J40+J42+J44+J46+J48</f>
        <v>8951847301</v>
      </c>
      <c r="K28" s="60">
        <f>J28/H28*100</f>
        <v>45.872168713458443</v>
      </c>
      <c r="L28" s="40">
        <f>L29+L32+L35+L38+L40+L42+L44+L46+L48</f>
        <v>1059166592</v>
      </c>
      <c r="M28" s="40">
        <f>M29+M32+M35+M38+M40+M42+M44+M46+M48</f>
        <v>8949884369</v>
      </c>
      <c r="N28" s="61">
        <f t="shared" si="10"/>
        <v>45.862110013298647</v>
      </c>
    </row>
    <row r="29" spans="1:17" x14ac:dyDescent="0.3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v>414526500</v>
      </c>
      <c r="J29" s="41">
        <v>1983287706</v>
      </c>
      <c r="K29" s="60">
        <f t="shared" si="12"/>
        <v>36.690872827495774</v>
      </c>
      <c r="L29" s="41">
        <f t="shared" ref="L29:M29" si="16">SUM(L30:L31)</f>
        <v>414526500</v>
      </c>
      <c r="M29" s="41">
        <f t="shared" si="16"/>
        <v>1981324775</v>
      </c>
      <c r="N29" s="61">
        <f t="shared" si="10"/>
        <v>36.65455855424522</v>
      </c>
    </row>
    <row r="30" spans="1:17" x14ac:dyDescent="0.3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192559500</v>
      </c>
      <c r="J30" s="55">
        <v>953689531</v>
      </c>
      <c r="K30" s="60">
        <f t="shared" si="12"/>
        <v>37.50324548005625</v>
      </c>
      <c r="L30" s="55">
        <f t="shared" ref="L30:M39" si="17">I30</f>
        <v>192559500</v>
      </c>
      <c r="M30" s="55">
        <v>951726600</v>
      </c>
      <c r="N30" s="61">
        <f t="shared" si="10"/>
        <v>37.426054443811758</v>
      </c>
    </row>
    <row r="31" spans="1:17" x14ac:dyDescent="0.3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221967000</v>
      </c>
      <c r="J31" s="55">
        <v>1029598175</v>
      </c>
      <c r="K31" s="60">
        <f t="shared" si="12"/>
        <v>35.969173741618185</v>
      </c>
      <c r="L31" s="55">
        <f t="shared" si="17"/>
        <v>221967000</v>
      </c>
      <c r="M31" s="55">
        <f>J31</f>
        <v>1029598175</v>
      </c>
      <c r="N31" s="61">
        <f t="shared" si="10"/>
        <v>35.969173741618185</v>
      </c>
    </row>
    <row r="32" spans="1:17" x14ac:dyDescent="0.3">
      <c r="A32" s="48" t="s">
        <v>50</v>
      </c>
      <c r="B32" s="34" t="s">
        <v>99</v>
      </c>
      <c r="C32" s="41">
        <f>SUM(C33:C34)</f>
        <v>3828855000</v>
      </c>
      <c r="D32" s="41">
        <f t="shared" ref="D32" si="18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294381180</v>
      </c>
      <c r="J32" s="41">
        <f>SUM(J33:J34)</f>
        <v>1404444392</v>
      </c>
      <c r="K32" s="60">
        <f t="shared" si="12"/>
        <v>36.680532221773873</v>
      </c>
      <c r="L32" s="55">
        <f t="shared" si="17"/>
        <v>294381180</v>
      </c>
      <c r="M32" s="41">
        <f>SUM(M33:M34)</f>
        <v>1404444392</v>
      </c>
      <c r="N32" s="61">
        <f t="shared" si="10"/>
        <v>36.680532221773873</v>
      </c>
    </row>
    <row r="33" spans="1:14" x14ac:dyDescent="0.3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5384036</v>
      </c>
      <c r="J33" s="55">
        <v>27240392</v>
      </c>
      <c r="K33" s="60">
        <f t="shared" si="12"/>
        <v>30.126845021510967</v>
      </c>
      <c r="L33" s="55">
        <f t="shared" si="17"/>
        <v>5384036</v>
      </c>
      <c r="M33" s="55">
        <f t="shared" si="17"/>
        <v>27240392</v>
      </c>
      <c r="N33" s="61">
        <f t="shared" si="10"/>
        <v>30.126845021510967</v>
      </c>
    </row>
    <row r="34" spans="1:14" x14ac:dyDescent="0.3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288997144</v>
      </c>
      <c r="J34" s="55">
        <v>1377204000</v>
      </c>
      <c r="K34" s="60">
        <f t="shared" si="12"/>
        <v>36.839041781108463</v>
      </c>
      <c r="L34" s="55">
        <f t="shared" si="17"/>
        <v>288997144</v>
      </c>
      <c r="M34" s="55">
        <f t="shared" si="17"/>
        <v>1377204000</v>
      </c>
      <c r="N34" s="61">
        <f t="shared" si="10"/>
        <v>36.839041781108463</v>
      </c>
    </row>
    <row r="35" spans="1:14" x14ac:dyDescent="0.3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19">SUM(I36:I37)</f>
        <v>13465012</v>
      </c>
      <c r="J35" s="41">
        <f t="shared" si="19"/>
        <v>3956354802</v>
      </c>
      <c r="K35" s="60">
        <f t="shared" si="12"/>
        <v>75.843482790000067</v>
      </c>
      <c r="L35" s="55">
        <f t="shared" si="17"/>
        <v>13465012</v>
      </c>
      <c r="M35" s="41">
        <f t="shared" ref="M35" si="20">SUM(M36:M37)</f>
        <v>3956354802</v>
      </c>
      <c r="N35" s="61">
        <f t="shared" si="10"/>
        <v>75.843482790000067</v>
      </c>
    </row>
    <row r="36" spans="1:14" x14ac:dyDescent="0.3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13042251</v>
      </c>
      <c r="J36" s="55">
        <v>1956858507</v>
      </c>
      <c r="K36" s="60">
        <f t="shared" si="12"/>
        <v>75.178461177332963</v>
      </c>
      <c r="L36" s="55">
        <f t="shared" si="17"/>
        <v>13042251</v>
      </c>
      <c r="M36" s="55">
        <f t="shared" si="17"/>
        <v>1956858507</v>
      </c>
      <c r="N36" s="61">
        <f t="shared" si="10"/>
        <v>75.178461177332963</v>
      </c>
    </row>
    <row r="37" spans="1:14" x14ac:dyDescent="0.3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422761</v>
      </c>
      <c r="J37" s="55">
        <v>1999496295</v>
      </c>
      <c r="K37" s="60">
        <f t="shared" si="12"/>
        <v>76.505814567468718</v>
      </c>
      <c r="L37" s="55">
        <f t="shared" si="17"/>
        <v>422761</v>
      </c>
      <c r="M37" s="55">
        <f t="shared" si="17"/>
        <v>1999496295</v>
      </c>
      <c r="N37" s="61">
        <f t="shared" si="10"/>
        <v>76.505814567468718</v>
      </c>
    </row>
    <row r="38" spans="1:14" x14ac:dyDescent="0.3">
      <c r="A38" s="48" t="s">
        <v>56</v>
      </c>
      <c r="B38" s="32" t="s">
        <v>105</v>
      </c>
      <c r="C38" s="42">
        <f>SUM(C39)</f>
        <v>2072413000</v>
      </c>
      <c r="D38" s="42">
        <f t="shared" ref="D38:E38" si="21">SUM(D39)</f>
        <v>0</v>
      </c>
      <c r="E38" s="42">
        <f t="shared" si="21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138330900</v>
      </c>
      <c r="J38" s="42">
        <f>SUM(J39)</f>
        <v>657093100</v>
      </c>
      <c r="K38" s="60">
        <f t="shared" si="12"/>
        <v>31.70666754165314</v>
      </c>
      <c r="L38" s="42">
        <f>SUM(L39)</f>
        <v>138330900</v>
      </c>
      <c r="M38" s="42">
        <f>SUM(M39)</f>
        <v>657093100</v>
      </c>
      <c r="N38" s="61">
        <f t="shared" si="10"/>
        <v>31.70666754165314</v>
      </c>
    </row>
    <row r="39" spans="1:14" x14ac:dyDescent="0.3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138330900</v>
      </c>
      <c r="J39" s="55">
        <v>657093100</v>
      </c>
      <c r="K39" s="60">
        <f t="shared" si="12"/>
        <v>31.70666754165314</v>
      </c>
      <c r="L39" s="55">
        <f t="shared" si="17"/>
        <v>138330900</v>
      </c>
      <c r="M39" s="55">
        <f>J39</f>
        <v>657093100</v>
      </c>
      <c r="N39" s="61">
        <f t="shared" si="10"/>
        <v>31.70666754165314</v>
      </c>
    </row>
    <row r="40" spans="1:14" x14ac:dyDescent="0.3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42">
        <f>SUM(I41)</f>
        <v>25448800</v>
      </c>
      <c r="J40" s="42">
        <f>SUM(J41)</f>
        <v>128816901</v>
      </c>
      <c r="K40" s="60">
        <f t="shared" si="12"/>
        <v>30.579752355495206</v>
      </c>
      <c r="L40" s="39">
        <f>SUM(L41)</f>
        <v>25448800</v>
      </c>
      <c r="M40" s="39">
        <f>SUM(M41)</f>
        <v>128816900</v>
      </c>
      <c r="N40" s="61">
        <f t="shared" si="10"/>
        <v>30.579752118105919</v>
      </c>
    </row>
    <row r="41" spans="1:14" x14ac:dyDescent="0.3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25448800</v>
      </c>
      <c r="J41" s="55">
        <v>128816901</v>
      </c>
      <c r="K41" s="60">
        <f t="shared" si="12"/>
        <v>30.579752355495206</v>
      </c>
      <c r="L41" s="55">
        <f>I41</f>
        <v>25448800</v>
      </c>
      <c r="M41" s="55">
        <f>J41-1</f>
        <v>128816900</v>
      </c>
      <c r="N41" s="61">
        <f t="shared" si="10"/>
        <v>30.579752118105919</v>
      </c>
    </row>
    <row r="42" spans="1:14" x14ac:dyDescent="0.3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103762100</v>
      </c>
      <c r="J42" s="39">
        <f>SUM(J43)</f>
        <v>492885500</v>
      </c>
      <c r="K42" s="60">
        <f t="shared" si="12"/>
        <v>31.709786124742983</v>
      </c>
      <c r="L42" s="39">
        <f>SUM(L43)</f>
        <v>103762100</v>
      </c>
      <c r="M42" s="39">
        <f>SUM(M43)</f>
        <v>492885500</v>
      </c>
      <c r="N42" s="61">
        <f t="shared" si="10"/>
        <v>31.709786124742983</v>
      </c>
    </row>
    <row r="43" spans="1:14" x14ac:dyDescent="0.3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103762100</v>
      </c>
      <c r="J43" s="55">
        <v>492885500</v>
      </c>
      <c r="K43" s="60">
        <f t="shared" si="12"/>
        <v>31.709786124742983</v>
      </c>
      <c r="L43" s="55">
        <f>I43</f>
        <v>103762100</v>
      </c>
      <c r="M43" s="55">
        <f>J43</f>
        <v>492885500</v>
      </c>
      <c r="N43" s="61">
        <f t="shared" si="10"/>
        <v>31.709786124742983</v>
      </c>
    </row>
    <row r="44" spans="1:14" x14ac:dyDescent="0.3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17322300</v>
      </c>
      <c r="J44" s="42">
        <f>SUM(J45)</f>
        <v>82283600</v>
      </c>
      <c r="K44" s="60">
        <f t="shared" si="12"/>
        <v>31.760655256799215</v>
      </c>
      <c r="L44" s="42">
        <f>SUM(L45)</f>
        <v>17322300</v>
      </c>
      <c r="M44" s="42">
        <f>SUM(M45)</f>
        <v>82283600</v>
      </c>
      <c r="N44" s="61">
        <f t="shared" si="10"/>
        <v>31.760655256799215</v>
      </c>
    </row>
    <row r="45" spans="1:14" x14ac:dyDescent="0.3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2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17322300</v>
      </c>
      <c r="J45" s="55">
        <v>82283600</v>
      </c>
      <c r="K45" s="60">
        <f t="shared" si="12"/>
        <v>31.760655256799215</v>
      </c>
      <c r="L45" s="55">
        <f>I45</f>
        <v>17322300</v>
      </c>
      <c r="M45" s="55">
        <f>J45</f>
        <v>82283600</v>
      </c>
      <c r="N45" s="61">
        <f t="shared" si="10"/>
        <v>31.760655256799215</v>
      </c>
    </row>
    <row r="46" spans="1:14" x14ac:dyDescent="0.3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2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3">I47</f>
        <v>17322300</v>
      </c>
      <c r="J46" s="42">
        <f>SUM(J47)</f>
        <v>82283600</v>
      </c>
      <c r="K46" s="60">
        <f t="shared" si="12"/>
        <v>31.760655256799215</v>
      </c>
      <c r="L46" s="55">
        <f>L47</f>
        <v>17322300</v>
      </c>
      <c r="M46" s="42">
        <f>SUM(M47)</f>
        <v>82283600</v>
      </c>
      <c r="N46" s="61">
        <f t="shared" si="10"/>
        <v>31.760655256799215</v>
      </c>
    </row>
    <row r="47" spans="1:14" x14ac:dyDescent="0.3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2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17322300</v>
      </c>
      <c r="J47" s="55">
        <v>82283600</v>
      </c>
      <c r="K47" s="60">
        <f t="shared" si="12"/>
        <v>31.760655256799215</v>
      </c>
      <c r="L47" s="55">
        <f>I47</f>
        <v>17322300</v>
      </c>
      <c r="M47" s="55">
        <f>J47</f>
        <v>82283600</v>
      </c>
      <c r="N47" s="61">
        <f t="shared" si="10"/>
        <v>31.760655256799215</v>
      </c>
    </row>
    <row r="48" spans="1:14" x14ac:dyDescent="0.3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69">
        <f t="shared" ref="I48:J48" si="24">SUM(I49)</f>
        <v>34607500</v>
      </c>
      <c r="J48" s="35">
        <f t="shared" si="24"/>
        <v>164397700</v>
      </c>
      <c r="K48" s="60">
        <f t="shared" si="12"/>
        <v>33.020338724320503</v>
      </c>
      <c r="L48" s="55">
        <f>L49</f>
        <v>34607500</v>
      </c>
      <c r="M48" s="35">
        <f t="shared" ref="M48" si="25">SUM(M49)</f>
        <v>164397700</v>
      </c>
      <c r="N48" s="61">
        <f t="shared" si="10"/>
        <v>33.020338724320503</v>
      </c>
    </row>
    <row r="49" spans="1:14" x14ac:dyDescent="0.3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34607500</v>
      </c>
      <c r="J49" s="55">
        <v>164397700</v>
      </c>
      <c r="K49" s="60">
        <f t="shared" si="12"/>
        <v>33.020338724320503</v>
      </c>
      <c r="L49" s="55">
        <f>I49</f>
        <v>34607500</v>
      </c>
      <c r="M49" s="55">
        <f>J49</f>
        <v>164397700</v>
      </c>
      <c r="N49" s="61">
        <f t="shared" si="10"/>
        <v>33.020338724320503</v>
      </c>
    </row>
    <row r="50" spans="1:14" x14ac:dyDescent="0.3">
      <c r="A50" s="49" t="s">
        <v>68</v>
      </c>
      <c r="B50" s="41" t="s">
        <v>117</v>
      </c>
      <c r="C50" s="35">
        <f>SUM(C51:C54)</f>
        <v>1010797000</v>
      </c>
      <c r="D50" s="35">
        <f>SUM(D51:D54)</f>
        <v>0</v>
      </c>
      <c r="E50" s="35">
        <f>SUM(E51:E54)</f>
        <v>750000000</v>
      </c>
      <c r="F50" s="35">
        <f>SUM(F51:F54)</f>
        <v>1760797000</v>
      </c>
      <c r="G50" s="55">
        <v>0</v>
      </c>
      <c r="H50" s="55">
        <f t="shared" si="6"/>
        <v>1760797000</v>
      </c>
      <c r="I50" s="35">
        <f t="shared" ref="I50:J50" si="26">SUM(I51:I54)</f>
        <v>33877304</v>
      </c>
      <c r="J50" s="35">
        <f t="shared" si="26"/>
        <v>1262113861</v>
      </c>
      <c r="K50" s="60">
        <f t="shared" si="12"/>
        <v>71.678555847153305</v>
      </c>
      <c r="L50" s="55">
        <f t="shared" ref="L50:M61" si="27">I50</f>
        <v>33877304</v>
      </c>
      <c r="M50" s="35">
        <f t="shared" ref="M50" si="28">SUM(M51:M54)</f>
        <v>1262113861</v>
      </c>
      <c r="N50" s="61">
        <f t="shared" si="10"/>
        <v>71.678555847153305</v>
      </c>
    </row>
    <row r="51" spans="1:14" x14ac:dyDescent="0.3">
      <c r="A51" s="49" t="s">
        <v>69</v>
      </c>
      <c r="B51" s="41" t="s">
        <v>118</v>
      </c>
      <c r="C51" s="35">
        <v>461000000</v>
      </c>
      <c r="D51" s="55">
        <v>0</v>
      </c>
      <c r="E51" s="55">
        <v>600000000</v>
      </c>
      <c r="F51" s="55">
        <f t="shared" si="13"/>
        <v>1061000000</v>
      </c>
      <c r="G51" s="55">
        <v>0</v>
      </c>
      <c r="H51" s="55">
        <f t="shared" si="6"/>
        <v>1061000000</v>
      </c>
      <c r="I51" s="55">
        <v>25600471</v>
      </c>
      <c r="J51" s="55">
        <v>812452183</v>
      </c>
      <c r="K51" s="60">
        <f t="shared" si="12"/>
        <v>76.574192554194155</v>
      </c>
      <c r="L51" s="55">
        <f t="shared" si="27"/>
        <v>25600471</v>
      </c>
      <c r="M51" s="55">
        <f t="shared" si="27"/>
        <v>812452183</v>
      </c>
      <c r="N51" s="61">
        <f t="shared" si="10"/>
        <v>76.574192554194155</v>
      </c>
    </row>
    <row r="52" spans="1:14" x14ac:dyDescent="0.3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2472025</v>
      </c>
      <c r="J52" s="55">
        <v>70248014</v>
      </c>
      <c r="K52" s="60">
        <f t="shared" si="12"/>
        <v>41.96567021518095</v>
      </c>
      <c r="L52" s="55">
        <f t="shared" si="27"/>
        <v>2472025</v>
      </c>
      <c r="M52" s="55">
        <f t="shared" si="27"/>
        <v>70248014</v>
      </c>
      <c r="N52" s="61">
        <f t="shared" si="10"/>
        <v>41.96567021518095</v>
      </c>
    </row>
    <row r="53" spans="1:14" ht="21.6" x14ac:dyDescent="0.3">
      <c r="A53" s="49" t="s">
        <v>71</v>
      </c>
      <c r="B53" s="44" t="s">
        <v>120</v>
      </c>
      <c r="C53" s="35">
        <v>347418000</v>
      </c>
      <c r="D53" s="55">
        <v>0</v>
      </c>
      <c r="E53" s="55">
        <v>150000000</v>
      </c>
      <c r="F53" s="55">
        <f t="shared" si="13"/>
        <v>497418000</v>
      </c>
      <c r="G53" s="55">
        <v>0</v>
      </c>
      <c r="H53" s="55">
        <f t="shared" si="6"/>
        <v>497418000</v>
      </c>
      <c r="I53" s="55">
        <v>2967860</v>
      </c>
      <c r="J53" s="55">
        <v>363265176</v>
      </c>
      <c r="K53" s="60">
        <f t="shared" si="12"/>
        <v>73.030162961533364</v>
      </c>
      <c r="L53" s="55">
        <f t="shared" si="27"/>
        <v>2967860</v>
      </c>
      <c r="M53" s="55">
        <f t="shared" si="27"/>
        <v>363265176</v>
      </c>
      <c r="N53" s="61">
        <f t="shared" si="10"/>
        <v>73.030162961533364</v>
      </c>
    </row>
    <row r="54" spans="1:14" x14ac:dyDescent="0.3">
      <c r="A54" s="49" t="s">
        <v>72</v>
      </c>
      <c r="B54" s="41" t="s">
        <v>121</v>
      </c>
      <c r="C54" s="35">
        <v>34985000</v>
      </c>
      <c r="D54" s="55">
        <f t="shared" ref="D54" si="29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2836948</v>
      </c>
      <c r="J54" s="55">
        <v>16148488</v>
      </c>
      <c r="K54" s="60">
        <f t="shared" si="12"/>
        <v>46.158319279691298</v>
      </c>
      <c r="L54" s="55">
        <f t="shared" si="27"/>
        <v>2836948</v>
      </c>
      <c r="M54" s="55">
        <f t="shared" si="27"/>
        <v>16148488</v>
      </c>
      <c r="N54" s="61">
        <f t="shared" si="10"/>
        <v>46.158319279691298</v>
      </c>
    </row>
    <row r="55" spans="1:14" x14ac:dyDescent="0.3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158383</v>
      </c>
      <c r="J55" s="35">
        <f>SUM(J56)</f>
        <v>938517</v>
      </c>
      <c r="K55" s="60">
        <f t="shared" si="12"/>
        <v>26.069916666666664</v>
      </c>
      <c r="L55" s="55">
        <f t="shared" si="27"/>
        <v>158383</v>
      </c>
      <c r="M55" s="35">
        <f>SUM(M56)</f>
        <v>938517</v>
      </c>
      <c r="N55" s="61">
        <f t="shared" si="10"/>
        <v>26.069916666666664</v>
      </c>
    </row>
    <row r="56" spans="1:14" x14ac:dyDescent="0.3">
      <c r="A56" s="48" t="s">
        <v>74</v>
      </c>
      <c r="B56" s="41" t="s">
        <v>123</v>
      </c>
      <c r="C56" s="35">
        <f>SUM(C57)</f>
        <v>3600000</v>
      </c>
      <c r="D56" s="35">
        <f t="shared" ref="D56:H56" si="30">SUM(D57)</f>
        <v>0</v>
      </c>
      <c r="E56" s="35">
        <f t="shared" si="30"/>
        <v>0</v>
      </c>
      <c r="F56" s="35">
        <f t="shared" si="30"/>
        <v>3600000</v>
      </c>
      <c r="G56" s="35">
        <f t="shared" si="30"/>
        <v>0</v>
      </c>
      <c r="H56" s="35">
        <f t="shared" si="30"/>
        <v>3600000</v>
      </c>
      <c r="I56" s="35">
        <f t="shared" ref="I56" si="31">SUM(I57)</f>
        <v>158383</v>
      </c>
      <c r="J56" s="35">
        <f t="shared" ref="J56" si="32">SUM(J57)</f>
        <v>938517</v>
      </c>
      <c r="K56" s="60">
        <f t="shared" si="12"/>
        <v>26.069916666666664</v>
      </c>
      <c r="L56" s="55">
        <f t="shared" si="27"/>
        <v>158383</v>
      </c>
      <c r="M56" s="35">
        <f>SUM(M57)</f>
        <v>938517</v>
      </c>
      <c r="N56" s="61">
        <f t="shared" si="10"/>
        <v>26.069916666666664</v>
      </c>
    </row>
    <row r="57" spans="1:14" x14ac:dyDescent="0.3">
      <c r="A57" s="48" t="s">
        <v>75</v>
      </c>
      <c r="B57" s="41" t="s">
        <v>124</v>
      </c>
      <c r="C57" s="35">
        <f>C58</f>
        <v>3600000</v>
      </c>
      <c r="D57" s="35">
        <f t="shared" ref="D57:I57" si="33">D58</f>
        <v>0</v>
      </c>
      <c r="E57" s="35">
        <f t="shared" si="33"/>
        <v>0</v>
      </c>
      <c r="F57" s="35">
        <f t="shared" si="33"/>
        <v>3600000</v>
      </c>
      <c r="G57" s="35">
        <f t="shared" si="33"/>
        <v>0</v>
      </c>
      <c r="H57" s="35">
        <f t="shared" si="33"/>
        <v>3600000</v>
      </c>
      <c r="I57" s="35">
        <f t="shared" si="33"/>
        <v>158383</v>
      </c>
      <c r="J57" s="35">
        <f t="shared" ref="J57" si="34">J58</f>
        <v>938517</v>
      </c>
      <c r="K57" s="60">
        <f t="shared" si="12"/>
        <v>26.069916666666664</v>
      </c>
      <c r="L57" s="35">
        <f t="shared" ref="L57" si="35">L58</f>
        <v>158383</v>
      </c>
      <c r="M57" s="35">
        <f t="shared" ref="M57" si="36">M58</f>
        <v>938517</v>
      </c>
      <c r="N57" s="61">
        <f t="shared" si="10"/>
        <v>26.069916666666664</v>
      </c>
    </row>
    <row r="58" spans="1:14" ht="21.6" x14ac:dyDescent="0.3">
      <c r="A58" s="50" t="s">
        <v>76</v>
      </c>
      <c r="B58" s="43" t="s">
        <v>125</v>
      </c>
      <c r="C58" s="44">
        <f>SUM(C59)</f>
        <v>3600000</v>
      </c>
      <c r="D58" s="44">
        <f t="shared" ref="D58:F59" si="37">SUM(D59)</f>
        <v>0</v>
      </c>
      <c r="E58" s="44">
        <f t="shared" si="37"/>
        <v>0</v>
      </c>
      <c r="F58" s="44">
        <f t="shared" si="37"/>
        <v>3600000</v>
      </c>
      <c r="G58" s="55">
        <v>0</v>
      </c>
      <c r="H58" s="55">
        <f t="shared" si="6"/>
        <v>3600000</v>
      </c>
      <c r="I58" s="44">
        <f t="shared" ref="I58:J59" si="38">SUM(I59)</f>
        <v>158383</v>
      </c>
      <c r="J58" s="44">
        <f t="shared" si="38"/>
        <v>938517</v>
      </c>
      <c r="K58" s="60">
        <f t="shared" si="12"/>
        <v>26.069916666666664</v>
      </c>
      <c r="L58" s="55">
        <f t="shared" si="27"/>
        <v>158383</v>
      </c>
      <c r="M58" s="55">
        <f t="shared" si="27"/>
        <v>938517</v>
      </c>
      <c r="N58" s="61">
        <f t="shared" si="10"/>
        <v>26.069916666666664</v>
      </c>
    </row>
    <row r="59" spans="1:14" x14ac:dyDescent="0.3">
      <c r="A59" s="48" t="s">
        <v>77</v>
      </c>
      <c r="B59" s="41" t="s">
        <v>126</v>
      </c>
      <c r="C59" s="41">
        <f>SUM(C60)</f>
        <v>3600000</v>
      </c>
      <c r="D59" s="41">
        <f t="shared" si="37"/>
        <v>0</v>
      </c>
      <c r="E59" s="41">
        <f t="shared" si="37"/>
        <v>0</v>
      </c>
      <c r="F59" s="41">
        <f t="shared" si="37"/>
        <v>3600000</v>
      </c>
      <c r="G59" s="55">
        <v>0</v>
      </c>
      <c r="H59" s="55">
        <f t="shared" si="6"/>
        <v>3600000</v>
      </c>
      <c r="I59" s="41">
        <f t="shared" si="38"/>
        <v>158383</v>
      </c>
      <c r="J59" s="41">
        <f t="shared" si="38"/>
        <v>938517</v>
      </c>
      <c r="K59" s="60">
        <f t="shared" si="12"/>
        <v>26.069916666666664</v>
      </c>
      <c r="L59" s="55">
        <f t="shared" si="27"/>
        <v>158383</v>
      </c>
      <c r="M59" s="55">
        <f t="shared" si="27"/>
        <v>938517</v>
      </c>
      <c r="N59" s="61">
        <f t="shared" si="10"/>
        <v>26.069916666666664</v>
      </c>
    </row>
    <row r="60" spans="1:14" x14ac:dyDescent="0.3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158383</v>
      </c>
      <c r="J60" s="55">
        <v>938517</v>
      </c>
      <c r="K60" s="60">
        <f t="shared" si="12"/>
        <v>26.069916666666664</v>
      </c>
      <c r="L60" s="55">
        <f t="shared" si="27"/>
        <v>158383</v>
      </c>
      <c r="M60" s="55">
        <f t="shared" si="27"/>
        <v>938517</v>
      </c>
      <c r="N60" s="61">
        <f t="shared" si="10"/>
        <v>26.069916666666664</v>
      </c>
    </row>
    <row r="61" spans="1:14" x14ac:dyDescent="0.3">
      <c r="A61" s="48" t="s">
        <v>128</v>
      </c>
      <c r="B61" s="41" t="s">
        <v>129</v>
      </c>
      <c r="C61" s="41">
        <f>SUM(C62)</f>
        <v>0</v>
      </c>
      <c r="D61" s="41">
        <f>SUM(D62)</f>
        <v>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39">SUM(I62)</f>
        <v>0</v>
      </c>
      <c r="J61" s="41">
        <f t="shared" si="39"/>
        <v>43766100</v>
      </c>
      <c r="K61" s="60">
        <f t="shared" si="12"/>
        <v>100</v>
      </c>
      <c r="L61" s="55">
        <f t="shared" si="27"/>
        <v>0</v>
      </c>
      <c r="M61" s="55">
        <f t="shared" si="27"/>
        <v>43766100</v>
      </c>
      <c r="N61" s="61">
        <f t="shared" si="10"/>
        <v>100</v>
      </c>
    </row>
    <row r="62" spans="1:14" x14ac:dyDescent="0.3">
      <c r="A62" s="48" t="s">
        <v>130</v>
      </c>
      <c r="B62" s="41" t="s">
        <v>131</v>
      </c>
      <c r="C62" s="41">
        <f>SUM(C63)</f>
        <v>0</v>
      </c>
      <c r="D62" s="41">
        <f t="shared" ref="D62:F62" si="40">SUM(D63)</f>
        <v>0</v>
      </c>
      <c r="E62" s="41">
        <f t="shared" si="40"/>
        <v>43766100</v>
      </c>
      <c r="F62" s="41">
        <f t="shared" si="40"/>
        <v>43766100</v>
      </c>
      <c r="G62" s="55">
        <v>0</v>
      </c>
      <c r="H62" s="55">
        <f t="shared" si="6"/>
        <v>43766100</v>
      </c>
      <c r="I62" s="41">
        <f t="shared" si="39"/>
        <v>0</v>
      </c>
      <c r="J62" s="41">
        <f t="shared" si="39"/>
        <v>43766100</v>
      </c>
      <c r="K62" s="60">
        <f t="shared" si="12"/>
        <v>100</v>
      </c>
      <c r="L62" s="55">
        <f t="shared" ref="L62:M63" si="41">I62</f>
        <v>0</v>
      </c>
      <c r="M62" s="55">
        <f t="shared" si="41"/>
        <v>43766100</v>
      </c>
      <c r="N62" s="61">
        <f t="shared" si="10"/>
        <v>100</v>
      </c>
    </row>
    <row r="63" spans="1:14" x14ac:dyDescent="0.3">
      <c r="A63" s="51" t="s">
        <v>132</v>
      </c>
      <c r="B63" s="52" t="s">
        <v>133</v>
      </c>
      <c r="C63" s="53">
        <v>0</v>
      </c>
      <c r="D63" s="56">
        <v>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0</v>
      </c>
      <c r="J63" s="56">
        <v>43766100</v>
      </c>
      <c r="K63" s="63">
        <f t="shared" si="12"/>
        <v>100</v>
      </c>
      <c r="L63" s="56">
        <f t="shared" si="41"/>
        <v>0</v>
      </c>
      <c r="M63" s="56">
        <f t="shared" si="41"/>
        <v>43766100</v>
      </c>
      <c r="N63" s="64">
        <f t="shared" si="10"/>
        <v>100</v>
      </c>
    </row>
    <row r="66" spans="3:3" x14ac:dyDescent="0.3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Carolina Avila</cp:lastModifiedBy>
  <cp:lastPrinted>2020-01-07T21:51:32Z</cp:lastPrinted>
  <dcterms:created xsi:type="dcterms:W3CDTF">2018-10-09T21:07:01Z</dcterms:created>
  <dcterms:modified xsi:type="dcterms:W3CDTF">2020-07-08T19:59:21Z</dcterms:modified>
</cp:coreProperties>
</file>