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I:\Users\bjrodriguez\Documents\CB\Boris Jose R_G\2024\Indicadores\reporte Indicadores\Reportes y publicar\Publicar Indicadores\Publicar indicadores 3 Tr\"/>
    </mc:Choice>
  </mc:AlternateContent>
  <bookViews>
    <workbookView xWindow="-120" yWindow="-120" windowWidth="20730" windowHeight="11160" tabRatio="614" activeTab="1"/>
  </bookViews>
  <sheets>
    <sheet name="Auditorias internas realizadas " sheetId="9" r:id="rId1"/>
    <sheet name="Informes de seguimiento y evalu" sheetId="12" r:id="rId2"/>
    <sheet name="Ponderacion" sheetId="14" r:id="rId3"/>
  </sheets>
  <externalReferences>
    <externalReference r:id="rId4"/>
  </externalReferences>
  <definedNames>
    <definedName name="_xlnm.Print_Area" localSheetId="0">'Auditorias internas realizadas '!$B$2:$R$49</definedName>
    <definedName name="_xlnm.Print_Area" localSheetId="1">'Informes de seguimiento y evalu'!$B$2:$R$49</definedName>
    <definedName name="Fuente_indicador" localSheetId="1">'Informes de seguimiento y evalu'!$M$96:$M$102</definedName>
    <definedName name="Fuente_indicador">'Auditorias internas realizadas '!$M$96:$M$102</definedName>
    <definedName name="GESTIÓN_ADMINISTRATIVA_Y_FINANCIERA" localSheetId="1">#REF!</definedName>
    <definedName name="GESTIÓN_ADMINISTRATIVA_Y_FINANCIERA" localSheetId="2">#REF!</definedName>
    <definedName name="GESTIÓN_ADMINISTRATIVA_Y_FINANCIERA">#REF!</definedName>
    <definedName name="GESTIÓN_CONTRACTUAL" localSheetId="1">#REF!</definedName>
    <definedName name="GESTIÓN_CONTRACTUAL" localSheetId="2">#REF!</definedName>
    <definedName name="GESTIÓN_CONTRACTUAL">#REF!</definedName>
    <definedName name="GESTIÓN_DE_EVALUACIÓN_Y_MEJORA" localSheetId="1">#REF!</definedName>
    <definedName name="GESTIÓN_DE_EVALUACIÓN_Y_MEJORA" localSheetId="2">#REF!</definedName>
    <definedName name="GESTIÓN_DE_EVALUACIÓN_Y_MEJORA">#REF!</definedName>
    <definedName name="GESTIÓN_DE_LA_INFORMACIÓN_Y_LAS_COMUNICACIONES" localSheetId="1">#REF!</definedName>
    <definedName name="GESTIÓN_DE_LA_INFORMACIÓN_Y_LAS_COMUNICACIONES" localSheetId="2">#REF!</definedName>
    <definedName name="GESTIÓN_DE_LA_INFORMACIÓN_Y_LAS_COMUNICACIONES">#REF!</definedName>
    <definedName name="GESTIÓN_DE_LA_INFRAESTRUCTURA" localSheetId="1">#REF!</definedName>
    <definedName name="GESTIÓN_DE_LA_INFRAESTRUCTURA" localSheetId="2">#REF!</definedName>
    <definedName name="GESTIÓN_DE_LA_INFRAESTRUCTURA">#REF!</definedName>
    <definedName name="GESTIÓN_DE_RECURSOS" localSheetId="1">#REF!</definedName>
    <definedName name="GESTIÓN_DE_RECURSOS" localSheetId="2">#REF!</definedName>
    <definedName name="GESTIÓN_DE_RECURSOS">#REF!</definedName>
    <definedName name="GESTIÓN_DE_SUMINISTRO_DE_BIENES_Y_SERVICIOS" localSheetId="1">#REF!</definedName>
    <definedName name="GESTIÓN_DE_SUMINISTRO_DE_BIENES_Y_SERVICIOS" localSheetId="2">#REF!</definedName>
    <definedName name="GESTIÓN_DE_SUMINISTRO_DE_BIENES_Y_SERVICIOS">#REF!</definedName>
    <definedName name="GESTIÓN_JURÍDICA" localSheetId="1">#REF!</definedName>
    <definedName name="GESTIÓN_JURÍDICA" localSheetId="2">#REF!</definedName>
    <definedName name="GESTIÓN_JURÍDICA">#REF!</definedName>
    <definedName name="INVESTIGACIÓN_Y_DESARROLLO_DE_LA_GESTIÓN_PENITENCIARIA_Y_CARCELARIA" localSheetId="1">#REF!</definedName>
    <definedName name="INVESTIGACIÓN_Y_DESARROLLO_DE_LA_GESTIÓN_PENITENCIARIA_Y_CARCELARIA" localSheetId="2">#REF!</definedName>
    <definedName name="INVESTIGACIÓN_Y_DESARROLLO_DE_LA_GESTIÓN_PENITENCIARIA_Y_CARCELARIA">#REF!</definedName>
    <definedName name="Periodicidad" localSheetId="1">'Informes de seguimiento y evalu'!$I$96:$I$101</definedName>
    <definedName name="Periodicidad" localSheetId="2">'[1]Auditorias internas realizadas '!$I$96:$I$101</definedName>
    <definedName name="Periodicidad">'Auditorias internas realizadas '!$I$96:$I$101</definedName>
    <definedName name="PLANEACIÓN_ESTRATÉGICA_Y_GESTIÓN_ORGANIZACIONAL" localSheetId="1">#REF!</definedName>
    <definedName name="PLANEACIÓN_ESTRATÉGICA_Y_GESTIÓN_ORGANIZACIONAL" localSheetId="2">#REF!</definedName>
    <definedName name="PLANEACIÓN_ESTRATÉGICA_Y_GESTIÓN_ORGANIZACIONAL">#REF!</definedName>
    <definedName name="Procesos" localSheetId="1">#REF!</definedName>
    <definedName name="Procesos" localSheetId="2">#REF!</definedName>
    <definedName name="Procesos">#REF!</definedName>
    <definedName name="Tipo_indicador" localSheetId="0">'Auditorias internas realizadas '!$H$96:$H$98</definedName>
    <definedName name="Tipo_indicador" localSheetId="1">'Informes de seguimiento y evalu'!$H$96:$H$98</definedName>
  </definedNames>
  <calcPr calcId="162913"/>
</workbook>
</file>

<file path=xl/calcChain.xml><?xml version="1.0" encoding="utf-8"?>
<calcChain xmlns="http://schemas.openxmlformats.org/spreadsheetml/2006/main">
  <c r="F9" i="14" l="1"/>
  <c r="G9" i="14" s="1"/>
  <c r="D8" i="14"/>
  <c r="C8" i="14"/>
  <c r="E8" i="14" s="1"/>
  <c r="B8" i="14"/>
  <c r="D7" i="14"/>
  <c r="C7" i="14"/>
  <c r="B7" i="14"/>
  <c r="E7" i="14" s="1"/>
  <c r="D6" i="14"/>
  <c r="C6" i="14"/>
  <c r="E6" i="14" s="1"/>
  <c r="B6" i="14"/>
  <c r="E5" i="14"/>
  <c r="D5" i="14"/>
  <c r="C5" i="14"/>
  <c r="B5" i="14"/>
  <c r="D4" i="14"/>
  <c r="C4" i="14"/>
  <c r="E4" i="14" s="1"/>
  <c r="F4" i="14" s="1"/>
  <c r="G4" i="14" s="1"/>
  <c r="B4" i="14"/>
  <c r="E3" i="14"/>
  <c r="F3" i="14" s="1"/>
  <c r="G3" i="14" s="1"/>
  <c r="D3" i="14"/>
  <c r="C3" i="14"/>
  <c r="B3" i="14"/>
  <c r="F5" i="14" l="1"/>
  <c r="G5" i="14" s="1"/>
  <c r="F6" i="14"/>
  <c r="G6" i="14" s="1"/>
  <c r="G26" i="9"/>
  <c r="F7" i="14" l="1"/>
  <c r="G7" i="14" l="1"/>
  <c r="F8" i="14"/>
  <c r="G8" i="14" s="1"/>
  <c r="G28" i="9" l="1"/>
  <c r="P27" i="12" l="1"/>
  <c r="P26" i="12"/>
  <c r="P28" i="9"/>
  <c r="M28" i="12" l="1"/>
  <c r="J28" i="12"/>
  <c r="G28" i="12"/>
  <c r="D28" i="12"/>
  <c r="P25" i="12"/>
  <c r="P28" i="12" l="1"/>
  <c r="M28" i="9"/>
  <c r="J28" i="9"/>
</calcChain>
</file>

<file path=xl/sharedStrings.xml><?xml version="1.0" encoding="utf-8"?>
<sst xmlns="http://schemas.openxmlformats.org/spreadsheetml/2006/main" count="221" uniqueCount="117">
  <si>
    <t xml:space="preserve">  I. IDENTIFICACION DEL INDICADOR </t>
  </si>
  <si>
    <t>Unidad de Medida</t>
  </si>
  <si>
    <t xml:space="preserve">Fuente de Información </t>
  </si>
  <si>
    <t xml:space="preserve">Tipo de Indicador: </t>
  </si>
  <si>
    <t xml:space="preserve">Eficacia </t>
  </si>
  <si>
    <t>Efectividad</t>
  </si>
  <si>
    <t xml:space="preserve">Periodicidad: </t>
  </si>
  <si>
    <t xml:space="preserve">Mensual </t>
  </si>
  <si>
    <t>Trimestral</t>
  </si>
  <si>
    <t>Semestral</t>
  </si>
  <si>
    <t>Anual</t>
  </si>
  <si>
    <t xml:space="preserve">Rango de Gestión </t>
  </si>
  <si>
    <t>Registro de Resultados</t>
  </si>
  <si>
    <t>TOTAL PERIODO</t>
  </si>
  <si>
    <t>Fórmula de Cálculo</t>
  </si>
  <si>
    <t>Variable 1</t>
  </si>
  <si>
    <t>Periodo</t>
  </si>
  <si>
    <t>Meta</t>
  </si>
  <si>
    <t>ANALISIS DE RESULTADOS 1:</t>
  </si>
  <si>
    <t>ANALISIS DE RESULTADOS 2:</t>
  </si>
  <si>
    <t>ANALISIS DE RESULTADOS 4:</t>
  </si>
  <si>
    <t xml:space="preserve">ANÁLISIS DE RESULTADOS </t>
  </si>
  <si>
    <t>Tipo de Indicador</t>
  </si>
  <si>
    <t xml:space="preserve">            II.   RESULTADOS</t>
  </si>
  <si>
    <t>Periodicidad:</t>
  </si>
  <si>
    <t>Bimensual</t>
  </si>
  <si>
    <t>Alto</t>
  </si>
  <si>
    <t>Medio</t>
  </si>
  <si>
    <t>Bajo</t>
  </si>
  <si>
    <t xml:space="preserve">Resultados </t>
  </si>
  <si>
    <t>Fuente de Indicador</t>
  </si>
  <si>
    <t>Plan de Acción</t>
  </si>
  <si>
    <t>Plan de Mejoramiento</t>
  </si>
  <si>
    <t>Caracterización de Proceso</t>
  </si>
  <si>
    <t>Proyectos de Inversión</t>
  </si>
  <si>
    <t>Acuerdos de Gestión</t>
  </si>
  <si>
    <t>Variable 2</t>
  </si>
  <si>
    <t>Gestión Jurídica</t>
  </si>
  <si>
    <t>PROCESO</t>
  </si>
  <si>
    <t>Gestión Financiera</t>
  </si>
  <si>
    <t>Gestión Documental</t>
  </si>
  <si>
    <t>Plan Estratégico</t>
  </si>
  <si>
    <t>Estrategia de Rendición de Cuentas</t>
  </si>
  <si>
    <t>Sistema de Gestión de Seguridad de Información</t>
  </si>
  <si>
    <t>Sistema de Gestión de Seguridad y Salud en el Trabajo</t>
  </si>
  <si>
    <t>Gestión Direccionamiento Estratégico</t>
  </si>
  <si>
    <t>Comunicaciones e Información</t>
  </si>
  <si>
    <t>Gestión Mejora Continua Sistema Integrado de Gestión</t>
  </si>
  <si>
    <t>Gestión Normativa</t>
  </si>
  <si>
    <t xml:space="preserve">Elección De Servidores Públicos Distritales </t>
  </si>
  <si>
    <t>Gestión Control Político</t>
  </si>
  <si>
    <t>Atención al Ciudadano</t>
  </si>
  <si>
    <t>Talento Humano</t>
  </si>
  <si>
    <t>Anales y Publicaciones y Relatoría</t>
  </si>
  <si>
    <t>Gestión de Recursos Físicos</t>
  </si>
  <si>
    <t>Sistemas y Seguridad de la Información</t>
  </si>
  <si>
    <t>Evaluación Independiente</t>
  </si>
  <si>
    <t>Nombre del Indicador:</t>
  </si>
  <si>
    <t>Descripción del Indicador:</t>
  </si>
  <si>
    <t>Responsable de la Medición:</t>
  </si>
  <si>
    <t>Responsable del Proceso:</t>
  </si>
  <si>
    <t>Proceso:</t>
  </si>
  <si>
    <t>Linea Base:</t>
  </si>
  <si>
    <t>HOJA DE VIDA DE INDICADOR DE GESTION</t>
  </si>
  <si>
    <r>
      <rPr>
        <b/>
        <sz val="10"/>
        <rFont val="Arial"/>
        <family val="2"/>
      </rPr>
      <t>ANALISIS DE RESULTADOS 3</t>
    </r>
    <r>
      <rPr>
        <sz val="10"/>
        <rFont val="Arial"/>
        <family val="2"/>
      </rPr>
      <t>:</t>
    </r>
  </si>
  <si>
    <t>Tendencia</t>
  </si>
  <si>
    <t>Tendencia:</t>
  </si>
  <si>
    <t>Constante</t>
  </si>
  <si>
    <t>Creciente</t>
  </si>
  <si>
    <t>Decreciente</t>
  </si>
  <si>
    <t>Acumulado</t>
  </si>
  <si>
    <t>Cuatrimestral</t>
  </si>
  <si>
    <t xml:space="preserve">Eficiencia </t>
  </si>
  <si>
    <t>ACCIONES TOMADAS PARA GENERAR EL CUMPLIMIENTO (SÓLO EN INCUMPLIMIENTO DEL INDICADOR)</t>
  </si>
  <si>
    <t>Cumple o No cumple</t>
  </si>
  <si>
    <t>FECHA DE REPORTE</t>
  </si>
  <si>
    <t>ANÁLISIS</t>
  </si>
  <si>
    <t xml:space="preserve">Profesional Universitario </t>
  </si>
  <si>
    <t>Jefe Oficina de Control Interno</t>
  </si>
  <si>
    <t>Porcentaje</t>
  </si>
  <si>
    <t>80% - 100%</t>
  </si>
  <si>
    <t>0%-59%</t>
  </si>
  <si>
    <t>60%-79%</t>
  </si>
  <si>
    <t>CÓDIGO: GMC-FO-005</t>
  </si>
  <si>
    <t>VERSIÓN: 03</t>
  </si>
  <si>
    <t>FECHA: 15-Mar-2019</t>
  </si>
  <si>
    <t>I Trimestre</t>
  </si>
  <si>
    <t>II Trimestre</t>
  </si>
  <si>
    <t>III Trimestre</t>
  </si>
  <si>
    <t>IV Trimestre</t>
  </si>
  <si>
    <t>(Auditorias a proceso realizadas /  Autoria a procesos programadas) *100</t>
  </si>
  <si>
    <t>Auditorias internas realizadas a procesos</t>
  </si>
  <si>
    <t>(Numero de Informes realizados/ Numero de informes programados) *100</t>
  </si>
  <si>
    <t>Informes de seguimiento y evaluación realizados</t>
  </si>
  <si>
    <t>Red Interna:CONTROL_INTERNO(X:)\AÑO 2020 \AUDITORIAS INTERNAS/Informe</t>
  </si>
  <si>
    <t>Miden el avance en la ejecución de las auditorias de los procesos establecidas en el programa de auditoria.  Nota: La auditoria al proceso comprende la planeación , ejecución y evaluación de esta que se pondera con el 50% , 45% y  5% respectivamente. 
Planeación :  Comprende el Programa de Auditoria, plan de auditoria y la elaboracion listas de verificación asi como todo la revision documental previa. 
 Ejecución : Comprende desde la apertura de auditora hasta la finalización de entrevistas y análisis de auditor.
Evaluación: Desde la elaboración del informe preliminar hasta la entrega del informe de cierre.</t>
  </si>
  <si>
    <t xml:space="preserve">Mide  el avance en la ejecución de los informes de seguimiento y evaluación realizados
</t>
  </si>
  <si>
    <t>Indicador revisado y/o actualizado y aprobado por el lider del proceso 30/03/2020</t>
  </si>
  <si>
    <t>Red Interna:CONTROL_INTERNO(X:)\AÑO 2022</t>
  </si>
  <si>
    <t>No se programó avance para el trimestre.</t>
  </si>
  <si>
    <t>Sin Medición</t>
  </si>
  <si>
    <t xml:space="preserve">En el primer trimestre, la Oficina de Control Interno realizó los siguientes informes programados:
1. Informe de seguimiento y evaluación a PQRS II SEMESTRE 2023
2. Informe de Seguimiento y Evaluación Derechos de Autor Vigencia 2023
3. Seguimiento trimestral a planes de mejoramiento 
4. Informe Evaluación del Sistema de Control Interno Contable vigencia 2023
5. Rendición Cuenta Anual Contraloría de Bogotá D.C. 2023 (Certificado Rendición de la Cuenta)
6. Informe de Seguimiento y Evaluación Estrategia y Audiencia de Rendición de Cuentas II
semestre 2023
7. Evaluación Estado del Sistema de Control Interno de la entidad II Semestre 2023
8. Informe de seguimiento al Plan Anticorrupción y Atención al ciudadano correspondiente al tercer cuatrimestre de la vigencia 2023.
9. Informe de Austeridad del Gasto 
</t>
  </si>
  <si>
    <t xml:space="preserve">A la fecha el proceso de evaluación independiente ha desarrollado el 20% del Programa Anual de Auditorias establecidas en la vigencia correspondientes a la fase de planeación y e inicio de la ejecución de la auditorias de Gestión Financiera cuya apertura se realizó el 26 de junio, así mismo se inició la fase de planeación de las auditorias de Gestión Jurídica, Direccionamiento Estratégico y Mejora Continua a iniciarse en siguiente trimestre.
</t>
  </si>
  <si>
    <t xml:space="preserve">En el segundo  trimestre, la Oficina de Control Interno realizó los siguientes informes programados:                                                                                                                 1.Informes de Seguimiento al Programa de Transparencia y Ética primer cuatrimestre de la vigencia 2024.                                                                                                                     2.Informe de seguimiento y evaluación al mapa de riesgos de corrupción                                     3.Informe de Seguimiento y Evaluación plan de acción vigencia 2023.
4.Informe de Evaluación por Dependencias vigencia 2023.                                                       5.informe del seguimiento al Sistema
de Información del Empleo Público- SIDEAP.                                                                                6 Informe de Gestión OCI Primer Semestre de 2024.                                                                   7 Informe Austeridad del Gasto Primer trimestre 2024                                                                              8. Formulario Único de Reporte y
Avance a la Gestión (FURAG) vigencia 2023. 9. Seguimiento trimestral a planes de mejoramiento
 </t>
  </si>
  <si>
    <t>Ponderación</t>
  </si>
  <si>
    <t>total %</t>
  </si>
  <si>
    <t>Proceso</t>
  </si>
  <si>
    <t>Planeación</t>
  </si>
  <si>
    <t>Ejecución</t>
  </si>
  <si>
    <t>Evaluación</t>
  </si>
  <si>
    <t>Total</t>
  </si>
  <si>
    <t>Direccionamiento Estrategico</t>
  </si>
  <si>
    <t>Mejora Continua</t>
  </si>
  <si>
    <t>Gestión Juridica</t>
  </si>
  <si>
    <t>Seguridad y Salud en el Trabajo</t>
  </si>
  <si>
    <t>A la fecha, el proceso de evaluación independiente ha desarrollado el 76,67 % del Programa Anual de Auditoria establecido en la vigencia, correspondiente a: 100% de la auditoria al proceso de Gestión Financiera, 98% de la auditoria de los procesos de Gestión Jurídica y Control Disciplinario, 95% de las auditorias de Direccionamiento Estratégico y Mejora Continua y 73% de la ejecución de la auditoria de Seguridad y Salud en el Trabajo.</t>
  </si>
  <si>
    <t xml:space="preserve">En el tercer trimestre, la Oficina de Control Interno realizó los siguientes informes programados:   1. Seguimiento trimestral a planes de mejoramiento.
 2. Informe de Evaluación Independiente del Estado del Sistema de Control Interno 
3.Informe Final de Seguimiento y Evaluación a las horas extras reconocidas para pago. I Sem 2023 4. Informe Final de Seguimiento y Evaluación PQRSD I Semestre 2024. 
5. Informe de Seguimiento y Evaluación Programa de Transparencia y Ética Pública II Cuatrimestre 2024.
 6.Informe de Seguimiento y Evaluación Mapa de Riesgos de Corrupción II Cuatrimestre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</si>
</sst>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sz val="10"/>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name val="Arial"/>
      <family val="2"/>
    </font>
    <font>
      <b/>
      <sz val="10"/>
      <name val="Arial"/>
      <family val="2"/>
    </font>
    <font>
      <b/>
      <sz val="10"/>
      <color theme="0"/>
      <name val="Arial"/>
      <family val="2"/>
    </font>
    <font>
      <b/>
      <u/>
      <sz val="10"/>
      <name val="Arial"/>
      <family val="2"/>
    </font>
    <font>
      <b/>
      <sz val="10"/>
      <color rgb="FF000000"/>
      <name val="Arial"/>
      <family val="2"/>
    </font>
    <font>
      <sz val="10"/>
      <color theme="1"/>
      <name val="Arial"/>
      <family val="2"/>
    </font>
    <font>
      <sz val="10"/>
      <color rgb="FF000000"/>
      <name val="Arial"/>
      <family val="2"/>
    </font>
    <font>
      <sz val="10"/>
      <color rgb="FF222222"/>
      <name val="Arial"/>
      <family val="2"/>
    </font>
    <font>
      <sz val="8"/>
      <name val="Calibri"/>
      <family val="2"/>
      <scheme val="minor"/>
    </font>
    <font>
      <sz val="10"/>
      <color theme="1"/>
      <name val="Calibri"/>
      <family val="2"/>
      <scheme val="minor"/>
    </font>
    <font>
      <b/>
      <sz val="10"/>
      <color theme="1"/>
      <name val="Calibri"/>
      <family val="2"/>
      <scheme val="minor"/>
    </font>
    <font>
      <sz val="10"/>
      <color rgb="FF000000"/>
      <name val="Calibri"/>
      <family val="2"/>
    </font>
  </fonts>
  <fills count="31">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11"/>
        <bgColor indexed="64"/>
      </patternFill>
    </fill>
    <fill>
      <patternFill patternType="solid">
        <fgColor indexed="10"/>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5"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13" fillId="4" borderId="0" applyNumberFormat="0" applyBorder="0" applyAlignment="0" applyProtection="0"/>
    <xf numFmtId="0" fontId="8" fillId="21" borderId="31" applyNumberFormat="0" applyAlignment="0" applyProtection="0"/>
    <xf numFmtId="0" fontId="9" fillId="22" borderId="32" applyNumberFormat="0" applyAlignment="0" applyProtection="0"/>
    <xf numFmtId="0" fontId="17" fillId="0" borderId="0" applyNumberFormat="0" applyFill="0" applyBorder="0" applyAlignment="0" applyProtection="0"/>
    <xf numFmtId="0" fontId="7" fillId="5" borderId="0" applyNumberFormat="0" applyBorder="0" applyAlignment="0" applyProtection="0"/>
    <xf numFmtId="0" fontId="19" fillId="0" borderId="33" applyNumberFormat="0" applyFill="0" applyAlignment="0" applyProtection="0"/>
    <xf numFmtId="0" fontId="20" fillId="0" borderId="34" applyNumberFormat="0" applyFill="0" applyAlignment="0" applyProtection="0"/>
    <xf numFmtId="0" fontId="11" fillId="0" borderId="35" applyNumberFormat="0" applyFill="0" applyAlignment="0" applyProtection="0"/>
    <xf numFmtId="0" fontId="11" fillId="0" borderId="0" applyNumberFormat="0" applyFill="0" applyBorder="0" applyAlignment="0" applyProtection="0"/>
    <xf numFmtId="0" fontId="12" fillId="8" borderId="31" applyNumberFormat="0" applyAlignment="0" applyProtection="0"/>
    <xf numFmtId="0" fontId="10" fillId="0" borderId="36" applyNumberFormat="0" applyFill="0" applyAlignment="0" applyProtection="0"/>
    <xf numFmtId="0" fontId="14" fillId="23" borderId="0" applyNumberFormat="0" applyBorder="0" applyAlignment="0" applyProtection="0"/>
    <xf numFmtId="0" fontId="4" fillId="0" borderId="0">
      <alignment horizontal="left" wrapText="1"/>
    </xf>
    <xf numFmtId="0" fontId="1" fillId="0" borderId="0"/>
    <xf numFmtId="0" fontId="4" fillId="24" borderId="37" applyNumberFormat="0" applyFont="0" applyAlignment="0" applyProtection="0"/>
    <xf numFmtId="0" fontId="15" fillId="21" borderId="38" applyNumberFormat="0" applyAlignment="0" applyProtection="0"/>
    <xf numFmtId="9" fontId="4" fillId="0" borderId="0" applyFont="0" applyFill="0" applyBorder="0" applyAlignment="0" applyProtection="0"/>
    <xf numFmtId="0" fontId="18" fillId="0" borderId="0" applyNumberFormat="0" applyFill="0" applyBorder="0" applyAlignment="0" applyProtection="0"/>
    <xf numFmtId="0" fontId="21" fillId="0" borderId="39" applyNumberFormat="0" applyFill="0" applyAlignment="0" applyProtection="0"/>
    <xf numFmtId="0" fontId="16" fillId="0" borderId="0" applyNumberFormat="0" applyFill="0" applyBorder="0" applyAlignment="0" applyProtection="0"/>
    <xf numFmtId="0" fontId="4" fillId="0" borderId="0"/>
  </cellStyleXfs>
  <cellXfs count="225">
    <xf numFmtId="0" fontId="0" fillId="0" borderId="0" xfId="0"/>
    <xf numFmtId="0" fontId="4" fillId="0" borderId="0" xfId="0" applyFont="1"/>
    <xf numFmtId="0" fontId="24" fillId="29" borderId="27" xfId="0" applyFont="1" applyFill="1" applyBorder="1" applyAlignment="1">
      <alignment horizontal="center" vertical="center" wrapText="1"/>
    </xf>
    <xf numFmtId="0" fontId="24" fillId="29" borderId="20"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4" fillId="0" borderId="6" xfId="0" applyFont="1" applyBorder="1"/>
    <xf numFmtId="0" fontId="4" fillId="0" borderId="7" xfId="0" applyFont="1" applyBorder="1"/>
    <xf numFmtId="9" fontId="23" fillId="28" borderId="8" xfId="1" applyFont="1" applyFill="1" applyBorder="1" applyAlignment="1" applyProtection="1">
      <alignment horizontal="left" vertical="center" wrapText="1"/>
      <protection locked="0"/>
    </xf>
    <xf numFmtId="0" fontId="22" fillId="0" borderId="0" xfId="2" applyFont="1" applyFill="1" applyBorder="1" applyAlignment="1" applyProtection="1">
      <alignment vertical="center"/>
    </xf>
    <xf numFmtId="0" fontId="22" fillId="0" borderId="0" xfId="2" applyFont="1" applyBorder="1" applyAlignment="1" applyProtection="1">
      <alignment vertical="center" wrapText="1"/>
    </xf>
    <xf numFmtId="0" fontId="4" fillId="0" borderId="0" xfId="0" applyFont="1" applyAlignment="1">
      <alignment vertical="center" wrapText="1"/>
    </xf>
    <xf numFmtId="0" fontId="23" fillId="0" borderId="0" xfId="0" applyFont="1"/>
    <xf numFmtId="0" fontId="23" fillId="2" borderId="29" xfId="0" applyFont="1" applyFill="1" applyBorder="1" applyAlignment="1">
      <alignment horizontal="center"/>
    </xf>
    <xf numFmtId="0" fontId="23" fillId="2" borderId="18" xfId="0" applyFont="1" applyFill="1" applyBorder="1" applyAlignment="1">
      <alignment horizontal="center"/>
    </xf>
    <xf numFmtId="0" fontId="23" fillId="2" borderId="22" xfId="0"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4" fillId="0" borderId="0" xfId="0" applyFont="1" applyAlignment="1">
      <alignment horizontal="left"/>
    </xf>
    <xf numFmtId="0" fontId="23" fillId="0" borderId="17"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4" fillId="0" borderId="27" xfId="0" applyFont="1" applyBorder="1" applyAlignment="1" applyProtection="1">
      <alignment vertical="center" wrapText="1"/>
      <protection locked="0"/>
    </xf>
    <xf numFmtId="0" fontId="4" fillId="0" borderId="17" xfId="0" applyFont="1" applyBorder="1"/>
    <xf numFmtId="0" fontId="4" fillId="0" borderId="14" xfId="0" applyFont="1" applyBorder="1"/>
    <xf numFmtId="0" fontId="4" fillId="0" borderId="15" xfId="0" applyFont="1" applyBorder="1"/>
    <xf numFmtId="0" fontId="26" fillId="0" borderId="44" xfId="0" applyFont="1" applyBorder="1" applyAlignment="1">
      <alignment horizontal="center" vertical="center"/>
    </xf>
    <xf numFmtId="0" fontId="26" fillId="0" borderId="5" xfId="0" applyFont="1" applyBorder="1" applyAlignment="1">
      <alignment horizontal="center" vertical="center"/>
    </xf>
    <xf numFmtId="0" fontId="23" fillId="0" borderId="21" xfId="0" applyFont="1" applyBorder="1"/>
    <xf numFmtId="0" fontId="27" fillId="0" borderId="1" xfId="0" applyFont="1" applyBorder="1" applyAlignment="1">
      <alignment vertical="center" wrapText="1"/>
    </xf>
    <xf numFmtId="0" fontId="28" fillId="0" borderId="1" xfId="0" applyFont="1" applyBorder="1" applyAlignment="1">
      <alignment vertical="center" wrapText="1"/>
    </xf>
    <xf numFmtId="0" fontId="27" fillId="0" borderId="1" xfId="0" applyFont="1" applyBorder="1"/>
    <xf numFmtId="0" fontId="27" fillId="0" borderId="0" xfId="0" applyFont="1"/>
    <xf numFmtId="0" fontId="27" fillId="0" borderId="0" xfId="0" applyFont="1" applyAlignment="1">
      <alignment vertical="center"/>
    </xf>
    <xf numFmtId="0" fontId="29" fillId="0" borderId="0" xfId="0" applyFont="1" applyAlignment="1">
      <alignment vertical="center"/>
    </xf>
    <xf numFmtId="0" fontId="23" fillId="0" borderId="1" xfId="0" applyFont="1" applyBorder="1"/>
    <xf numFmtId="0" fontId="4" fillId="0" borderId="1" xfId="0" applyFont="1" applyBorder="1"/>
    <xf numFmtId="0" fontId="24" fillId="29" borderId="17" xfId="0" applyFont="1" applyFill="1" applyBorder="1" applyAlignment="1">
      <alignment horizontal="center" vertical="center"/>
    </xf>
    <xf numFmtId="0" fontId="24" fillId="29" borderId="4" xfId="0" applyFont="1" applyFill="1" applyBorder="1" applyAlignment="1">
      <alignment horizontal="center" vertical="center" wrapText="1"/>
    </xf>
    <xf numFmtId="14" fontId="4" fillId="0" borderId="44" xfId="0" applyNumberFormat="1" applyFont="1" applyBorder="1" applyAlignment="1" applyProtection="1">
      <alignment horizontal="center" vertical="center" wrapText="1"/>
      <protection locked="0"/>
    </xf>
    <xf numFmtId="14" fontId="4" fillId="0" borderId="59" xfId="0" applyNumberFormat="1" applyFont="1" applyBorder="1" applyAlignment="1" applyProtection="1">
      <alignment horizontal="center" vertical="center" wrapText="1"/>
      <protection locked="0"/>
    </xf>
    <xf numFmtId="10" fontId="22" fillId="0" borderId="0" xfId="2" applyNumberFormat="1" applyFont="1" applyBorder="1" applyAlignment="1" applyProtection="1">
      <alignment vertical="center" wrapText="1"/>
    </xf>
    <xf numFmtId="0" fontId="22" fillId="0" borderId="0" xfId="2" applyNumberFormat="1" applyFont="1" applyBorder="1" applyAlignment="1" applyProtection="1">
      <alignment vertical="center" wrapText="1"/>
    </xf>
    <xf numFmtId="14" fontId="4" fillId="0" borderId="1" xfId="0" applyNumberFormat="1" applyFont="1" applyBorder="1" applyAlignment="1" applyProtection="1">
      <alignment horizontal="left" vertical="center" wrapText="1"/>
      <protection locked="0"/>
    </xf>
    <xf numFmtId="0" fontId="31" fillId="0" borderId="1" xfId="0" applyFont="1" applyBorder="1"/>
    <xf numFmtId="9" fontId="31" fillId="0" borderId="1" xfId="0" applyNumberFormat="1" applyFont="1" applyBorder="1" applyAlignment="1">
      <alignment horizontal="center"/>
    </xf>
    <xf numFmtId="0" fontId="32" fillId="0" borderId="1" xfId="0" applyFont="1" applyBorder="1"/>
    <xf numFmtId="0" fontId="31" fillId="0" borderId="60" xfId="0" applyFont="1" applyBorder="1" applyAlignment="1">
      <alignment horizontal="center"/>
    </xf>
    <xf numFmtId="0" fontId="31" fillId="0" borderId="1" xfId="0" applyFont="1" applyBorder="1" applyAlignment="1">
      <alignment horizontal="center"/>
    </xf>
    <xf numFmtId="0" fontId="33" fillId="30" borderId="28" xfId="0" applyFont="1" applyFill="1" applyBorder="1" applyAlignment="1">
      <alignment vertical="center"/>
    </xf>
    <xf numFmtId="9" fontId="31" fillId="0" borderId="60" xfId="0" applyNumberFormat="1" applyFont="1" applyBorder="1" applyAlignment="1">
      <alignment horizontal="center"/>
    </xf>
    <xf numFmtId="9" fontId="31" fillId="30" borderId="1" xfId="1" applyFont="1" applyFill="1" applyBorder="1" applyAlignment="1">
      <alignment horizontal="center"/>
    </xf>
    <xf numFmtId="10" fontId="31" fillId="0" borderId="1" xfId="1" applyNumberFormat="1" applyFont="1" applyFill="1" applyBorder="1" applyAlignment="1">
      <alignment horizontal="center" vertical="center"/>
    </xf>
    <xf numFmtId="16" fontId="0" fillId="0" borderId="0" xfId="0" applyNumberFormat="1"/>
    <xf numFmtId="9" fontId="31" fillId="0" borderId="1" xfId="1" applyFont="1" applyBorder="1" applyAlignment="1">
      <alignment horizontal="center"/>
    </xf>
    <xf numFmtId="9" fontId="0" fillId="0" borderId="0" xfId="0" applyNumberFormat="1"/>
    <xf numFmtId="0" fontId="23" fillId="2" borderId="27" xfId="0" applyFont="1" applyFill="1" applyBorder="1" applyAlignment="1" applyProtection="1">
      <alignment horizontal="center" vertical="center"/>
      <protection locked="0"/>
    </xf>
    <xf numFmtId="0" fontId="23" fillId="2" borderId="20" xfId="0" applyFont="1" applyFill="1" applyBorder="1" applyAlignment="1" applyProtection="1">
      <alignment horizontal="center" vertical="center"/>
      <protection locked="0"/>
    </xf>
    <xf numFmtId="0" fontId="23" fillId="2" borderId="46" xfId="0" applyFont="1" applyFill="1" applyBorder="1" applyAlignment="1" applyProtection="1">
      <alignment horizontal="center" vertical="center"/>
      <protection locked="0"/>
    </xf>
    <xf numFmtId="10" fontId="23" fillId="0" borderId="40" xfId="1" applyNumberFormat="1" applyFont="1" applyBorder="1" applyAlignment="1" applyProtection="1">
      <alignment horizontal="center" vertical="center"/>
    </xf>
    <xf numFmtId="10" fontId="23" fillId="0" borderId="42" xfId="1" applyNumberFormat="1" applyFont="1" applyBorder="1" applyAlignment="1" applyProtection="1">
      <alignment horizontal="center" vertical="center"/>
    </xf>
    <xf numFmtId="10" fontId="23" fillId="0" borderId="41" xfId="1" applyNumberFormat="1" applyFont="1" applyBorder="1" applyAlignment="1" applyProtection="1">
      <alignment horizontal="center" vertical="center"/>
    </xf>
    <xf numFmtId="10" fontId="23" fillId="0" borderId="6" xfId="1" applyNumberFormat="1" applyFont="1" applyBorder="1" applyAlignment="1" applyProtection="1">
      <alignment horizontal="center" vertical="center"/>
    </xf>
    <xf numFmtId="10" fontId="23" fillId="0" borderId="0" xfId="1" applyNumberFormat="1" applyFont="1" applyBorder="1" applyAlignment="1" applyProtection="1">
      <alignment horizontal="center" vertical="center"/>
    </xf>
    <xf numFmtId="10" fontId="23" fillId="0" borderId="7" xfId="1" applyNumberFormat="1" applyFont="1" applyBorder="1" applyAlignment="1" applyProtection="1">
      <alignment horizontal="center" vertical="center"/>
    </xf>
    <xf numFmtId="10" fontId="23" fillId="0" borderId="17" xfId="1" applyNumberFormat="1" applyFont="1" applyBorder="1" applyAlignment="1" applyProtection="1">
      <alignment horizontal="center" vertical="center"/>
    </xf>
    <xf numFmtId="10" fontId="23" fillId="0" borderId="14" xfId="1" applyNumberFormat="1" applyFont="1" applyBorder="1" applyAlignment="1" applyProtection="1">
      <alignment horizontal="center" vertical="center"/>
    </xf>
    <xf numFmtId="10" fontId="23" fillId="0" borderId="15" xfId="1" applyNumberFormat="1" applyFont="1" applyBorder="1" applyAlignment="1" applyProtection="1">
      <alignment horizontal="center" vertical="center"/>
    </xf>
    <xf numFmtId="10" fontId="23" fillId="30" borderId="18" xfId="1" applyNumberFormat="1" applyFont="1" applyFill="1" applyBorder="1" applyAlignment="1" applyProtection="1">
      <alignment horizontal="center"/>
      <protection locked="0"/>
    </xf>
    <xf numFmtId="10" fontId="23" fillId="30" borderId="43" xfId="1" applyNumberFormat="1" applyFont="1" applyFill="1" applyBorder="1" applyAlignment="1" applyProtection="1">
      <alignment horizontal="center"/>
      <protection locked="0"/>
    </xf>
    <xf numFmtId="10" fontId="23" fillId="30" borderId="10" xfId="1" applyNumberFormat="1" applyFont="1" applyFill="1" applyBorder="1" applyAlignment="1" applyProtection="1">
      <alignment horizontal="center"/>
      <protection locked="0"/>
    </xf>
    <xf numFmtId="9" fontId="23" fillId="30" borderId="18" xfId="1" applyFont="1" applyFill="1" applyBorder="1" applyAlignment="1" applyProtection="1">
      <alignment horizontal="center"/>
      <protection locked="0"/>
    </xf>
    <xf numFmtId="9" fontId="23" fillId="30" borderId="43" xfId="1" applyFont="1" applyFill="1" applyBorder="1" applyAlignment="1" applyProtection="1">
      <alignment horizontal="center"/>
      <protection locked="0"/>
    </xf>
    <xf numFmtId="9" fontId="23" fillId="30" borderId="10" xfId="1" applyFont="1" applyFill="1" applyBorder="1" applyAlignment="1" applyProtection="1">
      <alignment horizontal="center"/>
      <protection locked="0"/>
    </xf>
    <xf numFmtId="0" fontId="4" fillId="30" borderId="1" xfId="48" quotePrefix="1" applyFill="1" applyBorder="1" applyAlignment="1">
      <alignment horizontal="left" vertical="center"/>
    </xf>
    <xf numFmtId="0" fontId="22" fillId="0" borderId="3" xfId="2" applyFont="1" applyFill="1" applyBorder="1" applyAlignment="1" applyProtection="1">
      <alignment horizontal="center" vertical="top" wrapText="1"/>
      <protection locked="0"/>
    </xf>
    <xf numFmtId="0" fontId="22" fillId="0" borderId="4" xfId="2" applyFont="1" applyFill="1" applyBorder="1" applyAlignment="1" applyProtection="1">
      <alignment horizontal="center" vertical="top" wrapText="1"/>
      <protection locked="0"/>
    </xf>
    <xf numFmtId="0" fontId="22" fillId="0" borderId="5" xfId="2" applyFont="1" applyFill="1" applyBorder="1" applyAlignment="1" applyProtection="1">
      <alignment horizontal="center" vertical="top" wrapText="1"/>
      <protection locked="0"/>
    </xf>
    <xf numFmtId="0" fontId="22" fillId="0" borderId="17" xfId="2" applyFont="1" applyFill="1" applyBorder="1" applyAlignment="1" applyProtection="1">
      <alignment horizontal="center" vertical="top" wrapText="1"/>
      <protection locked="0"/>
    </xf>
    <xf numFmtId="0" fontId="22" fillId="0" borderId="14" xfId="2" applyFont="1" applyFill="1" applyBorder="1" applyAlignment="1" applyProtection="1">
      <alignment horizontal="center" vertical="top" wrapText="1"/>
      <protection locked="0"/>
    </xf>
    <xf numFmtId="0" fontId="22" fillId="0" borderId="15" xfId="2" applyFont="1" applyFill="1" applyBorder="1" applyAlignment="1" applyProtection="1">
      <alignment horizontal="center" vertical="top" wrapText="1"/>
      <protection locked="0"/>
    </xf>
    <xf numFmtId="0" fontId="24" fillId="29" borderId="27" xfId="0" applyFont="1" applyFill="1" applyBorder="1" applyAlignment="1">
      <alignment horizontal="center" vertical="center" wrapText="1"/>
    </xf>
    <xf numFmtId="0" fontId="24" fillId="29" borderId="20" xfId="0" applyFont="1" applyFill="1" applyBorder="1" applyAlignment="1">
      <alignment horizontal="center" vertical="center" wrapText="1"/>
    </xf>
    <xf numFmtId="0" fontId="24" fillId="29" borderId="21" xfId="0" applyFont="1" applyFill="1" applyBorder="1" applyAlignment="1">
      <alignment horizontal="center" vertical="center" wrapText="1"/>
    </xf>
    <xf numFmtId="0" fontId="22" fillId="0" borderId="27" xfId="2" applyFont="1" applyFill="1" applyBorder="1" applyAlignment="1" applyProtection="1">
      <alignment horizontal="center"/>
      <protection locked="0"/>
    </xf>
    <xf numFmtId="0" fontId="22" fillId="0" borderId="20" xfId="2" applyFont="1" applyFill="1" applyBorder="1" applyAlignment="1" applyProtection="1">
      <alignment horizontal="center"/>
      <protection locked="0"/>
    </xf>
    <xf numFmtId="0" fontId="22" fillId="0" borderId="21" xfId="2" applyFont="1" applyFill="1" applyBorder="1" applyAlignment="1" applyProtection="1">
      <alignment horizontal="center"/>
      <protection locked="0"/>
    </xf>
    <xf numFmtId="0" fontId="4" fillId="0" borderId="2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20" xfId="0" applyFont="1" applyBorder="1" applyAlignment="1">
      <alignment horizontal="center"/>
    </xf>
    <xf numFmtId="0" fontId="23" fillId="0" borderId="3" xfId="0" quotePrefix="1" applyFont="1" applyBorder="1" applyAlignment="1">
      <alignment horizontal="center" vertical="center"/>
    </xf>
    <xf numFmtId="0" fontId="23" fillId="0" borderId="4" xfId="0" quotePrefix="1" applyFont="1" applyBorder="1" applyAlignment="1">
      <alignment horizontal="center" vertical="center"/>
    </xf>
    <xf numFmtId="0" fontId="23" fillId="0" borderId="52" xfId="0" quotePrefix="1" applyFont="1" applyBorder="1" applyAlignment="1">
      <alignment horizontal="center" vertical="center"/>
    </xf>
    <xf numFmtId="0" fontId="23" fillId="0" borderId="6" xfId="0" quotePrefix="1" applyFont="1" applyBorder="1" applyAlignment="1">
      <alignment horizontal="center" vertical="center"/>
    </xf>
    <xf numFmtId="0" fontId="23" fillId="0" borderId="0" xfId="0" quotePrefix="1" applyFont="1" applyAlignment="1">
      <alignment horizontal="center" vertical="center"/>
    </xf>
    <xf numFmtId="0" fontId="23" fillId="0" borderId="53" xfId="0" quotePrefix="1" applyFont="1" applyBorder="1" applyAlignment="1">
      <alignment horizontal="center" vertical="center"/>
    </xf>
    <xf numFmtId="0" fontId="23" fillId="0" borderId="17" xfId="0" quotePrefix="1" applyFont="1" applyBorder="1" applyAlignment="1">
      <alignment horizontal="center" vertical="center"/>
    </xf>
    <xf numFmtId="0" fontId="23" fillId="0" borderId="14" xfId="0" quotePrefix="1" applyFont="1" applyBorder="1" applyAlignment="1">
      <alignment horizontal="center" vertical="center"/>
    </xf>
    <xf numFmtId="0" fontId="23" fillId="0" borderId="54" xfId="0" quotePrefix="1" applyFont="1" applyBorder="1" applyAlignment="1">
      <alignment horizontal="center" vertical="center"/>
    </xf>
    <xf numFmtId="9" fontId="23" fillId="28" borderId="27" xfId="1" applyFont="1" applyFill="1" applyBorder="1" applyAlignment="1" applyProtection="1">
      <alignment horizontal="left" vertical="center" wrapText="1"/>
      <protection locked="0"/>
    </xf>
    <xf numFmtId="9" fontId="23" fillId="28" borderId="21" xfId="1" applyFont="1" applyFill="1" applyBorder="1" applyAlignment="1" applyProtection="1">
      <alignment horizontal="left" vertical="center" wrapText="1"/>
      <protection locked="0"/>
    </xf>
    <xf numFmtId="9" fontId="23" fillId="28" borderId="3" xfId="1" applyFont="1" applyFill="1" applyBorder="1" applyAlignment="1" applyProtection="1">
      <alignment horizontal="left" vertical="center" wrapText="1"/>
      <protection locked="0"/>
    </xf>
    <xf numFmtId="9" fontId="23" fillId="28" borderId="5" xfId="1" applyFont="1" applyFill="1" applyBorder="1" applyAlignment="1" applyProtection="1">
      <alignment horizontal="left" vertical="center" wrapText="1"/>
      <protection locked="0"/>
    </xf>
    <xf numFmtId="9" fontId="23" fillId="28" borderId="48" xfId="1" applyFont="1" applyFill="1" applyBorder="1" applyAlignment="1" applyProtection="1">
      <alignment horizontal="left" vertical="center" wrapText="1"/>
      <protection locked="0"/>
    </xf>
    <xf numFmtId="9" fontId="23" fillId="28" borderId="49" xfId="1" applyFont="1" applyFill="1" applyBorder="1" applyAlignment="1" applyProtection="1">
      <alignment horizontal="left" vertical="center" wrapText="1"/>
      <protection locked="0"/>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27" xfId="0" applyFont="1" applyBorder="1" applyAlignment="1">
      <alignment horizontal="left"/>
    </xf>
    <xf numFmtId="0" fontId="4" fillId="0" borderId="20"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4" fillId="0" borderId="0" xfId="0" applyFont="1" applyAlignment="1">
      <alignment horizontal="center" wrapText="1"/>
    </xf>
    <xf numFmtId="0" fontId="23" fillId="0" borderId="20" xfId="0" applyFont="1" applyBorder="1" applyAlignment="1" applyProtection="1">
      <alignment horizontal="center" vertical="top" wrapText="1"/>
      <protection locked="0"/>
    </xf>
    <xf numFmtId="0" fontId="23" fillId="0" borderId="21" xfId="0" applyFont="1" applyBorder="1" applyAlignment="1" applyProtection="1">
      <alignment horizontal="center" vertical="top" wrapText="1"/>
      <protection locked="0"/>
    </xf>
    <xf numFmtId="0" fontId="24" fillId="29" borderId="27" xfId="0" applyFont="1" applyFill="1" applyBorder="1" applyAlignment="1">
      <alignment horizontal="center" vertical="center"/>
    </xf>
    <xf numFmtId="0" fontId="24" fillId="29" borderId="20" xfId="0" applyFont="1" applyFill="1" applyBorder="1" applyAlignment="1">
      <alignment horizontal="center" vertical="center"/>
    </xf>
    <xf numFmtId="0" fontId="4" fillId="0" borderId="20" xfId="0" applyFont="1" applyBorder="1" applyAlignment="1" applyProtection="1">
      <alignment horizontal="center" vertical="top" wrapText="1"/>
      <protection locked="0"/>
    </xf>
    <xf numFmtId="0" fontId="4" fillId="0" borderId="21" xfId="0" applyFont="1" applyBorder="1" applyAlignment="1" applyProtection="1">
      <alignment horizontal="center" vertical="top" wrapText="1"/>
      <protection locked="0"/>
    </xf>
    <xf numFmtId="0" fontId="4" fillId="0" borderId="20" xfId="0" applyFont="1" applyBorder="1" applyAlignment="1" applyProtection="1">
      <alignment horizontal="left" vertical="top" wrapText="1"/>
      <protection locked="0"/>
    </xf>
    <xf numFmtId="0" fontId="23" fillId="0" borderId="20" xfId="0" applyFont="1" applyBorder="1" applyAlignment="1" applyProtection="1">
      <alignment horizontal="left" vertical="top" wrapText="1"/>
      <protection locked="0"/>
    </xf>
    <xf numFmtId="0" fontId="23" fillId="0" borderId="21" xfId="0" applyFont="1" applyBorder="1" applyAlignment="1" applyProtection="1">
      <alignment horizontal="left" vertical="top" wrapText="1"/>
      <protection locked="0"/>
    </xf>
    <xf numFmtId="0" fontId="24" fillId="29" borderId="4" xfId="0" applyFont="1" applyFill="1" applyBorder="1" applyAlignment="1">
      <alignment horizontal="center" vertical="center"/>
    </xf>
    <xf numFmtId="0" fontId="24" fillId="29" borderId="5"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29" fillId="0" borderId="0" xfId="0" applyFont="1" applyAlignment="1">
      <alignment horizontal="center" wrapText="1"/>
    </xf>
    <xf numFmtId="0" fontId="25" fillId="28" borderId="18" xfId="2" applyFont="1" applyFill="1" applyBorder="1" applyAlignment="1" applyProtection="1">
      <alignment horizontal="center" vertical="center" wrapText="1"/>
    </xf>
    <xf numFmtId="0" fontId="25" fillId="28" borderId="22" xfId="2" applyFont="1" applyFill="1" applyBorder="1" applyAlignment="1" applyProtection="1">
      <alignment horizontal="center" vertical="center" wrapText="1"/>
    </xf>
    <xf numFmtId="0" fontId="25" fillId="28" borderId="30" xfId="2" applyFont="1" applyFill="1" applyBorder="1" applyAlignment="1" applyProtection="1">
      <alignment horizontal="center" vertical="center" wrapText="1"/>
    </xf>
    <xf numFmtId="0" fontId="4" fillId="0" borderId="3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23" fillId="26" borderId="8" xfId="3" applyFont="1" applyFill="1" applyBorder="1" applyAlignment="1">
      <alignment horizontal="center" vertical="center" wrapText="1"/>
    </xf>
    <xf numFmtId="0" fontId="23" fillId="26" borderId="24" xfId="3" applyFont="1" applyFill="1" applyBorder="1" applyAlignment="1">
      <alignment horizontal="center" vertical="center" wrapText="1"/>
    </xf>
    <xf numFmtId="0" fontId="23" fillId="25" borderId="11" xfId="3" applyFont="1" applyFill="1" applyBorder="1" applyAlignment="1">
      <alignment horizontal="center" vertical="center" wrapText="1"/>
    </xf>
    <xf numFmtId="0" fontId="23" fillId="25" borderId="16" xfId="3" applyFont="1" applyFill="1" applyBorder="1" applyAlignment="1">
      <alignment horizontal="center" vertical="center" wrapText="1"/>
    </xf>
    <xf numFmtId="0" fontId="4" fillId="0" borderId="42"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9" fontId="4" fillId="0" borderId="40" xfId="0" applyNumberFormat="1" applyFont="1" applyBorder="1" applyAlignment="1" applyProtection="1">
      <alignment horizontal="center" vertical="center" wrapText="1"/>
      <protection locked="0"/>
    </xf>
    <xf numFmtId="0" fontId="25" fillId="28" borderId="18" xfId="2" applyFont="1" applyFill="1" applyBorder="1" applyAlignment="1" applyProtection="1">
      <alignment horizontal="center"/>
    </xf>
    <xf numFmtId="0" fontId="25" fillId="28" borderId="10" xfId="2" applyFont="1" applyFill="1" applyBorder="1" applyAlignment="1" applyProtection="1">
      <alignment horizontal="center"/>
    </xf>
    <xf numFmtId="0" fontId="23" fillId="27" borderId="25" xfId="3" applyFont="1" applyFill="1" applyBorder="1" applyAlignment="1">
      <alignment horizontal="center" vertical="center" wrapText="1"/>
    </xf>
    <xf numFmtId="0" fontId="23" fillId="27" borderId="26" xfId="3" applyFont="1" applyFill="1" applyBorder="1" applyAlignment="1">
      <alignment horizontal="center" vertical="center" wrapText="1"/>
    </xf>
    <xf numFmtId="0" fontId="22" fillId="0" borderId="18" xfId="2" applyFont="1" applyBorder="1" applyAlignment="1" applyProtection="1">
      <alignment horizontal="center" vertical="center" wrapText="1"/>
      <protection locked="0"/>
    </xf>
    <xf numFmtId="0" fontId="22" fillId="0" borderId="10" xfId="2"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23" fillId="2" borderId="45"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5" fillId="28" borderId="9" xfId="2" applyFont="1" applyFill="1" applyBorder="1" applyAlignment="1" applyProtection="1">
      <alignment horizontal="center" vertical="center" wrapText="1"/>
    </xf>
    <xf numFmtId="0" fontId="25" fillId="28" borderId="10" xfId="2" applyFont="1" applyFill="1" applyBorder="1" applyAlignment="1" applyProtection="1">
      <alignment horizontal="center" vertical="center" wrapText="1"/>
    </xf>
    <xf numFmtId="0" fontId="4" fillId="0" borderId="2"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25" fillId="28" borderId="8" xfId="2" applyFont="1" applyFill="1" applyBorder="1" applyAlignment="1" applyProtection="1">
      <alignment horizontal="center" vertical="center" wrapText="1"/>
    </xf>
    <xf numFmtId="0" fontId="25" fillId="28" borderId="24" xfId="2" applyFont="1" applyFill="1" applyBorder="1" applyAlignment="1" applyProtection="1">
      <alignment horizontal="center" vertical="center" wrapText="1"/>
    </xf>
    <xf numFmtId="0" fontId="25" fillId="28" borderId="43" xfId="2" applyFont="1" applyFill="1" applyBorder="1" applyAlignment="1" applyProtection="1">
      <alignment horizontal="center"/>
    </xf>
    <xf numFmtId="0" fontId="25" fillId="28" borderId="43" xfId="2" applyFont="1" applyFill="1" applyBorder="1" applyAlignment="1" applyProtection="1">
      <alignment horizontal="center" vertical="center" wrapText="1"/>
    </xf>
    <xf numFmtId="0" fontId="25" fillId="28" borderId="47" xfId="2" applyFont="1" applyFill="1" applyBorder="1" applyAlignment="1" applyProtection="1">
      <alignment horizontal="center" vertical="center" wrapText="1"/>
    </xf>
    <xf numFmtId="0" fontId="4" fillId="0" borderId="50"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24" fillId="29" borderId="27" xfId="0" applyFont="1" applyFill="1" applyBorder="1" applyAlignment="1">
      <alignment horizontal="center"/>
    </xf>
    <xf numFmtId="0" fontId="24" fillId="29" borderId="20" xfId="0" applyFont="1" applyFill="1" applyBorder="1" applyAlignment="1">
      <alignment horizontal="center"/>
    </xf>
    <xf numFmtId="0" fontId="24" fillId="29" borderId="21" xfId="0" applyFont="1" applyFill="1" applyBorder="1" applyAlignment="1">
      <alignment horizontal="center"/>
    </xf>
    <xf numFmtId="0" fontId="23" fillId="2" borderId="27"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5" fillId="28" borderId="8" xfId="2" applyFont="1" applyFill="1" applyBorder="1" applyAlignment="1" applyProtection="1">
      <alignment horizontal="center"/>
    </xf>
    <xf numFmtId="0" fontId="25" fillId="28" borderId="24" xfId="2" applyFont="1" applyFill="1" applyBorder="1" applyAlignment="1" applyProtection="1">
      <alignment horizontal="center"/>
    </xf>
    <xf numFmtId="0" fontId="4" fillId="30" borderId="11" xfId="0" applyFont="1" applyFill="1" applyBorder="1" applyAlignment="1" applyProtection="1">
      <alignment horizontal="center" vertical="center" wrapText="1"/>
      <protection locked="0"/>
    </xf>
    <xf numFmtId="0" fontId="4" fillId="30" borderId="16" xfId="0" applyFont="1" applyFill="1" applyBorder="1" applyAlignment="1" applyProtection="1">
      <alignment horizontal="center" vertical="center" wrapText="1"/>
      <protection locked="0"/>
    </xf>
    <xf numFmtId="0" fontId="4" fillId="30" borderId="25" xfId="0" applyFont="1" applyFill="1" applyBorder="1" applyAlignment="1" applyProtection="1">
      <alignment horizontal="center" vertical="center" wrapText="1"/>
      <protection locked="0"/>
    </xf>
    <xf numFmtId="0" fontId="4" fillId="30" borderId="26" xfId="0"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22"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30" xfId="0" applyFont="1" applyBorder="1" applyAlignment="1" applyProtection="1">
      <alignment horizontal="center"/>
      <protection locked="0"/>
    </xf>
    <xf numFmtId="0" fontId="4" fillId="0" borderId="13" xfId="0" applyFont="1" applyBorder="1" applyAlignment="1" applyProtection="1">
      <alignment horizontal="center"/>
      <protection locked="0"/>
    </xf>
    <xf numFmtId="9" fontId="23" fillId="0" borderId="18" xfId="1" applyFont="1" applyBorder="1" applyAlignment="1" applyProtection="1">
      <alignment horizontal="center"/>
      <protection locked="0"/>
    </xf>
    <xf numFmtId="9" fontId="23" fillId="0" borderId="10" xfId="1" applyFont="1" applyBorder="1" applyAlignment="1" applyProtection="1">
      <alignment horizontal="center"/>
      <protection locked="0"/>
    </xf>
    <xf numFmtId="10" fontId="23" fillId="0" borderId="45" xfId="1" applyNumberFormat="1" applyFont="1" applyBorder="1" applyAlignment="1" applyProtection="1">
      <alignment horizontal="center"/>
    </xf>
    <xf numFmtId="10" fontId="23" fillId="0" borderId="46" xfId="1" applyNumberFormat="1" applyFont="1" applyBorder="1" applyAlignment="1" applyProtection="1">
      <alignment horizontal="center"/>
    </xf>
    <xf numFmtId="0" fontId="4" fillId="0" borderId="57"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10" fontId="23" fillId="0" borderId="27" xfId="1" applyNumberFormat="1" applyFont="1" applyBorder="1" applyAlignment="1" applyProtection="1">
      <alignment horizontal="center"/>
    </xf>
    <xf numFmtId="10" fontId="23" fillId="0" borderId="20" xfId="1" applyNumberFormat="1" applyFont="1" applyBorder="1" applyAlignment="1" applyProtection="1">
      <alignment horizontal="center"/>
    </xf>
    <xf numFmtId="0" fontId="22" fillId="0" borderId="27" xfId="2" applyFont="1" applyFill="1" applyBorder="1" applyAlignment="1" applyProtection="1">
      <alignment horizontal="left"/>
      <protection locked="0"/>
    </xf>
    <xf numFmtId="0" fontId="22" fillId="0" borderId="20" xfId="2" applyFont="1" applyFill="1" applyBorder="1" applyAlignment="1" applyProtection="1">
      <alignment horizontal="left"/>
      <protection locked="0"/>
    </xf>
    <xf numFmtId="0" fontId="22" fillId="0" borderId="21" xfId="2" applyFont="1" applyFill="1" applyBorder="1" applyAlignment="1" applyProtection="1">
      <alignment horizontal="left"/>
      <protection locked="0"/>
    </xf>
    <xf numFmtId="0" fontId="4" fillId="0" borderId="3" xfId="2" applyFont="1" applyFill="1" applyBorder="1" applyAlignment="1" applyProtection="1">
      <alignment horizontal="center" wrapText="1"/>
      <protection locked="0"/>
    </xf>
    <xf numFmtId="0" fontId="22" fillId="0" borderId="4" xfId="2" applyFont="1" applyFill="1" applyBorder="1" applyAlignment="1" applyProtection="1">
      <alignment horizontal="center" wrapText="1"/>
      <protection locked="0"/>
    </xf>
    <xf numFmtId="0" fontId="22" fillId="0" borderId="5" xfId="2" applyFont="1" applyFill="1" applyBorder="1" applyAlignment="1" applyProtection="1">
      <alignment horizontal="center" wrapText="1"/>
      <protection locked="0"/>
    </xf>
    <xf numFmtId="0" fontId="22" fillId="0" borderId="17" xfId="2" applyFont="1" applyFill="1" applyBorder="1" applyAlignment="1" applyProtection="1">
      <alignment horizontal="center" wrapText="1"/>
      <protection locked="0"/>
    </xf>
    <xf numFmtId="0" fontId="22" fillId="0" borderId="14" xfId="2" applyFont="1" applyFill="1" applyBorder="1" applyAlignment="1" applyProtection="1">
      <alignment horizontal="center" wrapText="1"/>
      <protection locked="0"/>
    </xf>
    <xf numFmtId="0" fontId="22" fillId="0" borderId="15" xfId="2" applyFont="1" applyFill="1" applyBorder="1" applyAlignment="1" applyProtection="1">
      <alignment horizontal="center" wrapText="1"/>
      <protection locked="0"/>
    </xf>
    <xf numFmtId="9" fontId="23" fillId="0" borderId="27" xfId="1" applyFont="1" applyBorder="1" applyAlignment="1" applyProtection="1">
      <alignment horizontal="center"/>
    </xf>
    <xf numFmtId="9" fontId="23" fillId="0" borderId="20" xfId="1" applyFont="1" applyBorder="1" applyAlignment="1" applyProtection="1">
      <alignment horizontal="center"/>
    </xf>
    <xf numFmtId="9" fontId="23" fillId="0" borderId="46" xfId="1" applyFont="1" applyBorder="1" applyAlignment="1" applyProtection="1">
      <alignment horizontal="center"/>
    </xf>
    <xf numFmtId="9" fontId="23" fillId="0" borderId="45" xfId="1" applyFont="1" applyBorder="1" applyAlignment="1" applyProtection="1">
      <alignment horizontal="center"/>
    </xf>
    <xf numFmtId="0" fontId="4" fillId="0" borderId="52" xfId="0" applyFont="1" applyBorder="1" applyAlignment="1" applyProtection="1">
      <alignment horizontal="center" vertical="top" wrapText="1"/>
      <protection locked="0"/>
    </xf>
    <xf numFmtId="0" fontId="4" fillId="0" borderId="55" xfId="0" applyFont="1" applyBorder="1" applyAlignment="1" applyProtection="1">
      <alignment horizontal="center" vertical="top" wrapText="1"/>
      <protection locked="0"/>
    </xf>
    <xf numFmtId="0" fontId="4" fillId="0" borderId="56" xfId="0" applyFont="1" applyBorder="1" applyAlignment="1" applyProtection="1">
      <alignment horizontal="center" vertical="top" wrapText="1"/>
      <protection locked="0"/>
    </xf>
    <xf numFmtId="0" fontId="4" fillId="0" borderId="46" xfId="0" applyFont="1" applyBorder="1" applyAlignment="1" applyProtection="1">
      <alignment horizontal="center" vertical="top" wrapText="1"/>
      <protection locked="0"/>
    </xf>
    <xf numFmtId="0" fontId="4" fillId="0" borderId="19" xfId="0" applyFont="1" applyBorder="1" applyAlignment="1" applyProtection="1">
      <alignment horizontal="center" vertical="top" wrapText="1"/>
      <protection locked="0"/>
    </xf>
    <xf numFmtId="0" fontId="4" fillId="0" borderId="23" xfId="0" applyFont="1" applyBorder="1" applyAlignment="1" applyProtection="1">
      <alignment horizontal="center" vertical="top" wrapText="1"/>
      <protection locked="0"/>
    </xf>
    <xf numFmtId="9" fontId="32" fillId="0" borderId="1" xfId="0" applyNumberFormat="1" applyFont="1" applyFill="1" applyBorder="1" applyAlignment="1">
      <alignment horizontal="center"/>
    </xf>
    <xf numFmtId="0" fontId="31" fillId="0" borderId="2"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 xfId="0" applyFont="1" applyFill="1" applyBorder="1" applyAlignment="1">
      <alignment horizontal="center"/>
    </xf>
    <xf numFmtId="0" fontId="31" fillId="0" borderId="61" xfId="0" applyFont="1" applyFill="1" applyBorder="1" applyAlignment="1">
      <alignment horizontal="center" vertical="center"/>
    </xf>
    <xf numFmtId="9" fontId="31" fillId="0" borderId="1" xfId="0" applyNumberFormat="1" applyFont="1" applyFill="1" applyBorder="1" applyAlignment="1">
      <alignment horizontal="center"/>
    </xf>
    <xf numFmtId="9" fontId="31" fillId="0" borderId="61" xfId="0" applyNumberFormat="1" applyFont="1" applyFill="1" applyBorder="1" applyAlignment="1">
      <alignment horizontal="center" vertical="center"/>
    </xf>
    <xf numFmtId="9" fontId="31" fillId="0" borderId="62" xfId="1" applyFont="1" applyFill="1" applyBorder="1" applyAlignment="1">
      <alignment horizontal="center"/>
    </xf>
    <xf numFmtId="10" fontId="31" fillId="0" borderId="62" xfId="1" applyNumberFormat="1" applyFont="1" applyFill="1" applyBorder="1" applyAlignment="1">
      <alignment horizontal="center" vertical="center"/>
    </xf>
  </cellXfs>
  <cellStyles count="49">
    <cellStyle name="20% - Énfasis1 2" xfId="4"/>
    <cellStyle name="20% - Énfasis2 2" xfId="5"/>
    <cellStyle name="20% - Énfasis3 2" xfId="6"/>
    <cellStyle name="20% - Énfasis4 2" xfId="7"/>
    <cellStyle name="20% - Énfasis5 2" xfId="8"/>
    <cellStyle name="20% - Énfasis6 2" xfId="9"/>
    <cellStyle name="40% - Énfasis1 2" xfId="10"/>
    <cellStyle name="40% - Énfasis2 2" xfId="11"/>
    <cellStyle name="40% - Énfasis3 2" xfId="12"/>
    <cellStyle name="40% - Énfasis4 2" xfId="13"/>
    <cellStyle name="40% - Énfasis5 2" xfId="14"/>
    <cellStyle name="40% - Énfasis6 2" xfId="15"/>
    <cellStyle name="60% - Énfasis1 2" xfId="16"/>
    <cellStyle name="60% - Énfasis2 2" xfId="17"/>
    <cellStyle name="60% - Énfasis3 2" xfId="18"/>
    <cellStyle name="60% - Énfasis4 2" xfId="19"/>
    <cellStyle name="60% - Énfasis5 2" xfId="20"/>
    <cellStyle name="60% - Énfasis6 2" xfId="21"/>
    <cellStyle name="Buena 2" xfId="32"/>
    <cellStyle name="Cálculo 2" xfId="29"/>
    <cellStyle name="Celda de comprobación 2" xfId="30"/>
    <cellStyle name="Celda vinculada 2" xfId="38"/>
    <cellStyle name="Encabezado 4 2" xfId="36"/>
    <cellStyle name="Énfasis1 2" xfId="22"/>
    <cellStyle name="Énfasis2 2" xfId="23"/>
    <cellStyle name="Énfasis3 2" xfId="24"/>
    <cellStyle name="Énfasis4 2" xfId="25"/>
    <cellStyle name="Énfasis5 2" xfId="26"/>
    <cellStyle name="Énfasis6 2" xfId="27"/>
    <cellStyle name="Entrada 2" xfId="37"/>
    <cellStyle name="Hipervínculo" xfId="2" builtinId="8"/>
    <cellStyle name="Incorrecto 2" xfId="28"/>
    <cellStyle name="Neutral 2" xfId="39"/>
    <cellStyle name="Normal" xfId="0" builtinId="0"/>
    <cellStyle name="Normal 2" xfId="3"/>
    <cellStyle name="Normal 2 2 3" xfId="48"/>
    <cellStyle name="Normal 3" xfId="40"/>
    <cellStyle name="Normal 5" xfId="41"/>
    <cellStyle name="Notas 2" xfId="42"/>
    <cellStyle name="Porcentaje" xfId="1" builtinId="5"/>
    <cellStyle name="Porcentaje 2" xfId="44"/>
    <cellStyle name="Salida 2" xfId="43"/>
    <cellStyle name="Texto de advertencia 2" xfId="47"/>
    <cellStyle name="Texto explicativo 2" xfId="31"/>
    <cellStyle name="Título 1 2" xfId="33"/>
    <cellStyle name="Título 2 2" xfId="34"/>
    <cellStyle name="Título 3 2" xfId="35"/>
    <cellStyle name="Título 4" xfId="45"/>
    <cellStyle name="Total 2" xfId="46"/>
  </cellStyles>
  <dxfs count="0"/>
  <tableStyles count="0" defaultTableStyle="TableStyleMedium2" defaultPivotStyle="PivotStyleLight16"/>
  <colors>
    <mruColors>
      <color rgb="FF002060"/>
      <color rgb="FF00176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'Auditorias internas realizadas '!$C$28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211F-45EA-808B-97ACC72AA44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'Auditorias internas realizadas '!$D$24:$Q$24</c:f>
              <c:strCache>
                <c:ptCount val="13"/>
                <c:pt idx="0">
                  <c:v>I Trimestre</c:v>
                </c:pt>
                <c:pt idx="3">
                  <c:v>II Trimestre</c:v>
                </c:pt>
                <c:pt idx="6">
                  <c:v>III Trimestre</c:v>
                </c:pt>
                <c:pt idx="9">
                  <c:v>IV Trimestre</c:v>
                </c:pt>
                <c:pt idx="12">
                  <c:v>TOTAL PERIODO</c:v>
                </c:pt>
              </c:strCache>
            </c:strRef>
          </c:cat>
          <c:val>
            <c:numRef>
              <c:f>'Auditorias internas realizadas '!$D$28:$Q$28</c:f>
              <c:numCache>
                <c:formatCode>0.00%</c:formatCode>
                <c:ptCount val="14"/>
                <c:pt idx="3">
                  <c:v>0.20416666666666669</c:v>
                </c:pt>
                <c:pt idx="6">
                  <c:v>0.76666666666666661</c:v>
                </c:pt>
                <c:pt idx="9">
                  <c:v>0</c:v>
                </c:pt>
                <c:pt idx="12">
                  <c:v>0</c:v>
                </c:pt>
              </c:numCache>
            </c:numRef>
          </c:val>
          <c:extLst>
            <c:ext xmlns:c16="http://schemas.microsoft.com/office/drawing/2014/chart" uri="{C3380CC4-5D6E-409C-BE32-E72D297353CC}">
              <c16:uniqueId val="{00000001-211F-45EA-808B-97ACC72AA447}"/>
            </c:ext>
          </c:extLst>
        </c:ser>
        <c:ser>
          <c:idx val="1"/>
          <c:order val="1"/>
          <c:tx>
            <c:strRef>
              <c:f>'Auditorias internas realizadas '!$C$25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'Auditorias internas realizadas '!$D$24:$Q$24</c:f>
              <c:strCache>
                <c:ptCount val="13"/>
                <c:pt idx="0">
                  <c:v>I Trimestre</c:v>
                </c:pt>
                <c:pt idx="3">
                  <c:v>II Trimestre</c:v>
                </c:pt>
                <c:pt idx="6">
                  <c:v>III Trimestre</c:v>
                </c:pt>
                <c:pt idx="9">
                  <c:v>IV Trimestre</c:v>
                </c:pt>
                <c:pt idx="12">
                  <c:v>TOTAL PERIODO</c:v>
                </c:pt>
              </c:strCache>
            </c:strRef>
          </c:cat>
          <c:val>
            <c:numRef>
              <c:f>'Auditorias internas realizadas '!$D$25:$Q$25</c:f>
              <c:numCache>
                <c:formatCode>0%</c:formatCode>
                <c:ptCount val="14"/>
                <c:pt idx="0">
                  <c:v>0</c:v>
                </c:pt>
                <c:pt idx="3" formatCode="0.00%">
                  <c:v>0.2</c:v>
                </c:pt>
                <c:pt idx="6" formatCode="0.00%">
                  <c:v>0.6</c:v>
                </c:pt>
                <c:pt idx="9">
                  <c:v>1</c:v>
                </c:pt>
                <c:pt idx="12">
                  <c:v>1</c:v>
                </c:pt>
              </c:numCache>
            </c:numRef>
          </c:val>
          <c:extLst>
            <c:ext xmlns:c16="http://schemas.microsoft.com/office/drawing/2014/chart" uri="{C3380CC4-5D6E-409C-BE32-E72D297353CC}">
              <c16:uniqueId val="{00000002-211F-45EA-808B-97ACC72AA447}"/>
            </c:ext>
          </c:extLst>
        </c:ser>
        <c:dLbls>
          <c:dLblPos val="ctr"/>
          <c:showLegendKey val="0"/>
          <c:showVal val="1"/>
          <c:showCatName val="0"/>
          <c:showSerName val="0"/>
          <c:showPercent val="0"/>
          <c:showBubbleSize val="0"/>
        </c:dLbls>
        <c:gapWidth val="150"/>
        <c:axId val="-40492064"/>
        <c:axId val="-40489888"/>
      </c:barChart>
      <c:catAx>
        <c:axId val="-404920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0489888"/>
        <c:crosses val="autoZero"/>
        <c:auto val="1"/>
        <c:lblAlgn val="ctr"/>
        <c:lblOffset val="100"/>
        <c:noMultiLvlLbl val="0"/>
      </c:catAx>
      <c:valAx>
        <c:axId val="-404898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sourceLinked="1"/>
        <c:majorTickMark val="none"/>
        <c:minorTickMark val="none"/>
        <c:tickLblPos val="nextTo"/>
        <c:crossAx val="-40492064"/>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1606146203569"/>
          <c:y val="4.8698651405841308E-2"/>
          <c:w val="0.79227975011097762"/>
          <c:h val="0.72852615583812608"/>
        </c:manualLayout>
      </c:layout>
      <c:barChart>
        <c:barDir val="col"/>
        <c:grouping val="clustered"/>
        <c:varyColors val="0"/>
        <c:ser>
          <c:idx val="0"/>
          <c:order val="0"/>
          <c:tx>
            <c:strRef>
              <c:f>'Informes de seguimiento y evalu'!$C$28</c:f>
              <c:strCache>
                <c:ptCount val="1"/>
                <c:pt idx="0">
                  <c:v>Resultados </c:v>
                </c:pt>
              </c:strCache>
            </c:strRef>
          </c:tx>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extLst>
              <c:ext xmlns:c16="http://schemas.microsoft.com/office/drawing/2014/chart" uri="{C3380CC4-5D6E-409C-BE32-E72D297353CC}">
                <c16:uniqueId val="{00000000-E844-4B45-92EB-2CFD6824C10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'Informes de seguimiento y evalu'!$D$24:$Q$24</c:f>
              <c:strCache>
                <c:ptCount val="13"/>
                <c:pt idx="0">
                  <c:v>I Trimestre</c:v>
                </c:pt>
                <c:pt idx="3">
                  <c:v>II Trimestre</c:v>
                </c:pt>
                <c:pt idx="6">
                  <c:v>III Trimestre</c:v>
                </c:pt>
                <c:pt idx="9">
                  <c:v>IV Trimestre</c:v>
                </c:pt>
                <c:pt idx="12">
                  <c:v>TOTAL PERIODO</c:v>
                </c:pt>
              </c:strCache>
            </c:strRef>
          </c:cat>
          <c:val>
            <c:numRef>
              <c:f>'Informes de seguimiento y evalu'!$D$28:$Q$28</c:f>
              <c:numCache>
                <c:formatCode>0%</c:formatCode>
                <c:ptCount val="14"/>
                <c:pt idx="0">
                  <c:v>1</c:v>
                </c:pt>
                <c:pt idx="3">
                  <c:v>1</c:v>
                </c:pt>
                <c:pt idx="6">
                  <c:v>1</c:v>
                </c:pt>
                <c:pt idx="9">
                  <c:v>0</c:v>
                </c:pt>
                <c:pt idx="12">
                  <c:v>1</c:v>
                </c:pt>
              </c:numCache>
            </c:numRef>
          </c:val>
          <c:extLst>
            <c:ext xmlns:c16="http://schemas.microsoft.com/office/drawing/2014/chart" uri="{C3380CC4-5D6E-409C-BE32-E72D297353CC}">
              <c16:uniqueId val="{00000001-E844-4B45-92EB-2CFD6824C10E}"/>
            </c:ext>
          </c:extLst>
        </c:ser>
        <c:ser>
          <c:idx val="1"/>
          <c:order val="1"/>
          <c:tx>
            <c:strRef>
              <c:f>'Informes de seguimiento y evalu'!$C$25</c:f>
              <c:strCache>
                <c:ptCount val="1"/>
                <c:pt idx="0">
                  <c:v>Meta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'Informes de seguimiento y evalu'!$D$24:$Q$24</c:f>
              <c:strCache>
                <c:ptCount val="13"/>
                <c:pt idx="0">
                  <c:v>I Trimestre</c:v>
                </c:pt>
                <c:pt idx="3">
                  <c:v>II Trimestre</c:v>
                </c:pt>
                <c:pt idx="6">
                  <c:v>III Trimestre</c:v>
                </c:pt>
                <c:pt idx="9">
                  <c:v>IV Trimestre</c:v>
                </c:pt>
                <c:pt idx="12">
                  <c:v>TOTAL PERIODO</c:v>
                </c:pt>
              </c:strCache>
            </c:strRef>
          </c:cat>
          <c:val>
            <c:numRef>
              <c:f>'Informes de seguimiento y evalu'!$D$25:$Q$25</c:f>
              <c:numCache>
                <c:formatCode>0%</c:formatCode>
                <c:ptCount val="14"/>
                <c:pt idx="0">
                  <c:v>1</c:v>
                </c:pt>
                <c:pt idx="3">
                  <c:v>1</c:v>
                </c:pt>
                <c:pt idx="6">
                  <c:v>1</c:v>
                </c:pt>
                <c:pt idx="9">
                  <c:v>1</c:v>
                </c:pt>
                <c:pt idx="12">
                  <c:v>1</c:v>
                </c:pt>
              </c:numCache>
            </c:numRef>
          </c:val>
          <c:extLst>
            <c:ext xmlns:c16="http://schemas.microsoft.com/office/drawing/2014/chart" uri="{C3380CC4-5D6E-409C-BE32-E72D297353CC}">
              <c16:uniqueId val="{00000002-E844-4B45-92EB-2CFD6824C10E}"/>
            </c:ext>
          </c:extLst>
        </c:ser>
        <c:dLbls>
          <c:dLblPos val="ctr"/>
          <c:showLegendKey val="0"/>
          <c:showVal val="1"/>
          <c:showCatName val="0"/>
          <c:showSerName val="0"/>
          <c:showPercent val="0"/>
          <c:showBubbleSize val="0"/>
        </c:dLbls>
        <c:gapWidth val="150"/>
        <c:axId val="-40494240"/>
        <c:axId val="-40495328"/>
      </c:barChart>
      <c:catAx>
        <c:axId val="-404942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0495328"/>
        <c:crosses val="autoZero"/>
        <c:auto val="1"/>
        <c:lblAlgn val="ctr"/>
        <c:lblOffset val="100"/>
        <c:noMultiLvlLbl val="0"/>
      </c:catAx>
      <c:valAx>
        <c:axId val="-404953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0494240"/>
        <c:crosses val="autoZero"/>
        <c:crossBetween val="between"/>
      </c:valAx>
      <c:spPr>
        <a:noFill/>
        <a:ln>
          <a:noFill/>
        </a:ln>
        <a:effectLst/>
      </c:spPr>
    </c:plotArea>
    <c:legend>
      <c:legendPos val="b"/>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AUDITORIAS 2024</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4.0137795275590549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E99-49F3-8107-8A132BA727BA}"/>
                </c:ext>
              </c:extLst>
            </c:dLbl>
            <c:dLbl>
              <c:idx val="2"/>
              <c:layout>
                <c:manualLayout>
                  <c:x val="6.7915573053367309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E99-49F3-8107-8A132BA727BA}"/>
                </c:ext>
              </c:extLst>
            </c:dLbl>
            <c:dLbl>
              <c:idx val="3"/>
              <c:layout>
                <c:manualLayout>
                  <c:x val="1.9124890638670063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E99-49F3-8107-8A132BA727BA}"/>
                </c:ext>
              </c:extLst>
            </c:dLbl>
            <c:dLbl>
              <c:idx val="4"/>
              <c:layout>
                <c:manualLayout>
                  <c:x val="1.079155730533683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E99-49F3-8107-8A132BA727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Ponderacion!$A$3:$A$8</c:f>
              <c:strCache>
                <c:ptCount val="6"/>
                <c:pt idx="0">
                  <c:v>Gestión Financiera</c:v>
                </c:pt>
                <c:pt idx="1">
                  <c:v>Direccionamiento Estrategico</c:v>
                </c:pt>
                <c:pt idx="2">
                  <c:v>Mejora Continua</c:v>
                </c:pt>
                <c:pt idx="3">
                  <c:v>Gestión Juridica</c:v>
                </c:pt>
                <c:pt idx="4">
                  <c:v>Seguridad y Salud en el Trabajo</c:v>
                </c:pt>
                <c:pt idx="5">
                  <c:v>Evaluación Independiente</c:v>
                </c:pt>
              </c:strCache>
            </c:strRef>
          </c:cat>
          <c:val>
            <c:numRef>
              <c:f>Ponderacion!$E$3:$E$8</c:f>
              <c:numCache>
                <c:formatCode>0%</c:formatCode>
                <c:ptCount val="6"/>
                <c:pt idx="0">
                  <c:v>1</c:v>
                </c:pt>
                <c:pt idx="1">
                  <c:v>0.95</c:v>
                </c:pt>
                <c:pt idx="2">
                  <c:v>0.95</c:v>
                </c:pt>
                <c:pt idx="3">
                  <c:v>0.97499999999999998</c:v>
                </c:pt>
                <c:pt idx="4">
                  <c:v>0.72499999999999998</c:v>
                </c:pt>
                <c:pt idx="5">
                  <c:v>0</c:v>
                </c:pt>
              </c:numCache>
            </c:numRef>
          </c:val>
          <c:extLst>
            <c:ext xmlns:c16="http://schemas.microsoft.com/office/drawing/2014/chart" uri="{C3380CC4-5D6E-409C-BE32-E72D297353CC}">
              <c16:uniqueId val="{00000004-3E99-49F3-8107-8A132BA727BA}"/>
            </c:ext>
          </c:extLst>
        </c:ser>
        <c:dLbls>
          <c:dLblPos val="inEnd"/>
          <c:showLegendKey val="0"/>
          <c:showVal val="1"/>
          <c:showCatName val="0"/>
          <c:showSerName val="0"/>
          <c:showPercent val="0"/>
          <c:showBubbleSize val="0"/>
        </c:dLbls>
        <c:gapWidth val="115"/>
        <c:overlap val="-20"/>
        <c:axId val="-1095206048"/>
        <c:axId val="-1095213664"/>
      </c:barChart>
      <c:catAx>
        <c:axId val="-109520604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5213664"/>
        <c:crosses val="autoZero"/>
        <c:auto val="1"/>
        <c:lblAlgn val="ctr"/>
        <c:lblOffset val="100"/>
        <c:noMultiLvlLbl val="0"/>
      </c:catAx>
      <c:valAx>
        <c:axId val="-10952136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95206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3380" y="230186"/>
          <a:ext cx="752475" cy="885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428622</xdr:colOff>
      <xdr:row>28</xdr:row>
      <xdr:rowOff>107158</xdr:rowOff>
    </xdr:from>
    <xdr:to>
      <xdr:col>16</xdr:col>
      <xdr:colOff>559593</xdr:colOff>
      <xdr:row>39</xdr:row>
      <xdr:rowOff>130970</xdr:rowOff>
    </xdr:to>
    <xdr:graphicFrame macro="">
      <xdr:nvGraphicFramePr>
        <xdr:cNvPr id="2" name="1 Gráfico">
          <a:extLst>
            <a:ext uri="{FF2B5EF4-FFF2-40B4-BE49-F238E27FC236}">
              <a16:creationId xmlns:a16="http://schemas.microsoft.com/office/drawing/2014/main" id="{ED09AF40-F771-774E-AD84-F80829F51A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865192</xdr:colOff>
      <xdr:row>1</xdr:row>
      <xdr:rowOff>31748</xdr:rowOff>
    </xdr:from>
    <xdr:to>
      <xdr:col>2</xdr:col>
      <xdr:colOff>1617667</xdr:colOff>
      <xdr:row>3</xdr:row>
      <xdr:rowOff>282573</xdr:rowOff>
    </xdr:to>
    <xdr:pic>
      <xdr:nvPicPr>
        <xdr:cNvPr id="3" name="Imagen 2">
          <a:extLst>
            <a:ext uri="{FF2B5EF4-FFF2-40B4-BE49-F238E27FC236}">
              <a16:creationId xmlns:a16="http://schemas.microsoft.com/office/drawing/2014/main" id="{93F50BC9-8F37-8D40-B2A5-4CF6CE1B4F7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6092" y="209548"/>
          <a:ext cx="752475" cy="8604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1801813</xdr:colOff>
      <xdr:row>10</xdr:row>
      <xdr:rowOff>104774</xdr:rowOff>
    </xdr:from>
    <xdr:to>
      <xdr:col>6</xdr:col>
      <xdr:colOff>0</xdr:colOff>
      <xdr:row>24</xdr:row>
      <xdr:rowOff>177799</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jrodriguez/Documents/CB/Boris%20Jose%20R_G/2024/Indicadores/reporte%20Indicadores/Reportes%20y%20publicar/Reportes/3%20Trimestre/Evaluaci&#243;n%20Independiente.3trimestr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orias internas realizadas "/>
      <sheetName val="Informes de seguimiento y evalu"/>
      <sheetName val="Ponderacion"/>
    </sheetNames>
    <sheetDataSet>
      <sheetData sheetId="0">
        <row r="96">
          <cell r="I96" t="str">
            <v xml:space="preserve">Mensual </v>
          </cell>
        </row>
        <row r="97">
          <cell r="I97" t="str">
            <v>Bimensual</v>
          </cell>
        </row>
        <row r="98">
          <cell r="I98" t="str">
            <v>Trimestral</v>
          </cell>
        </row>
        <row r="99">
          <cell r="I99" t="str">
            <v>Cuatrimestral</v>
          </cell>
        </row>
        <row r="100">
          <cell r="I100" t="str">
            <v>Semestral</v>
          </cell>
        </row>
        <row r="101">
          <cell r="I101" t="str">
            <v>Anual</v>
          </cell>
        </row>
      </sheetData>
      <sheetData sheetId="1"/>
      <sheetData sheetId="2">
        <row r="3">
          <cell r="A3" t="str">
            <v>Gestión Financiera</v>
          </cell>
          <cell r="E3">
            <v>1</v>
          </cell>
        </row>
        <row r="4">
          <cell r="A4" t="str">
            <v>Direccionamiento Estrategico</v>
          </cell>
          <cell r="E4">
            <v>0.95</v>
          </cell>
        </row>
        <row r="5">
          <cell r="A5" t="str">
            <v>Mejora Continua</v>
          </cell>
          <cell r="E5">
            <v>0.95</v>
          </cell>
        </row>
        <row r="6">
          <cell r="A6" t="str">
            <v>Gestión Juridica</v>
          </cell>
          <cell r="E6">
            <v>0.97499999999999998</v>
          </cell>
        </row>
        <row r="7">
          <cell r="A7" t="str">
            <v>Seguridad y Salud en el Trabajo</v>
          </cell>
          <cell r="E7">
            <v>0.72499999999999998</v>
          </cell>
        </row>
        <row r="8">
          <cell r="A8" t="str">
            <v>Evaluación Independiente</v>
          </cell>
          <cell r="E8">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22"/>
  <sheetViews>
    <sheetView showGridLines="0" topLeftCell="A45" zoomScale="85" zoomScaleNormal="85" zoomScaleSheetLayoutView="90" workbookViewId="0">
      <selection activeCell="E46" sqref="E46:J46"/>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9.42578125" style="1" customWidth="1"/>
    <col min="17" max="17" width="10.7109375" style="1" customWidth="1"/>
    <col min="18" max="18" width="3.42578125" style="1" customWidth="1"/>
    <col min="19" max="16384" width="11.42578125" style="1"/>
  </cols>
  <sheetData>
    <row r="1" spans="2:18" ht="13.5" thickBot="1" x14ac:dyDescent="0.25"/>
    <row r="2" spans="2:18" ht="24.75" customHeight="1" x14ac:dyDescent="0.2">
      <c r="B2" s="107"/>
      <c r="C2" s="108"/>
      <c r="D2" s="109"/>
      <c r="E2" s="92" t="s">
        <v>63</v>
      </c>
      <c r="F2" s="93"/>
      <c r="G2" s="93"/>
      <c r="H2" s="93"/>
      <c r="I2" s="93"/>
      <c r="J2" s="93"/>
      <c r="K2" s="93"/>
      <c r="L2" s="93"/>
      <c r="M2" s="93"/>
      <c r="N2" s="94"/>
      <c r="O2" s="72" t="s">
        <v>83</v>
      </c>
      <c r="P2" s="72"/>
      <c r="Q2" s="72"/>
      <c r="R2" s="72"/>
    </row>
    <row r="3" spans="2:18" ht="24.75" customHeight="1" x14ac:dyDescent="0.2">
      <c r="B3" s="110"/>
      <c r="C3" s="111"/>
      <c r="D3" s="112"/>
      <c r="E3" s="95"/>
      <c r="F3" s="96"/>
      <c r="G3" s="96"/>
      <c r="H3" s="96"/>
      <c r="I3" s="96"/>
      <c r="J3" s="96"/>
      <c r="K3" s="96"/>
      <c r="L3" s="96"/>
      <c r="M3" s="96"/>
      <c r="N3" s="97"/>
      <c r="O3" s="72" t="s">
        <v>84</v>
      </c>
      <c r="P3" s="72"/>
      <c r="Q3" s="72"/>
      <c r="R3" s="72"/>
    </row>
    <row r="4" spans="2:18" ht="24.75" customHeight="1" thickBot="1" x14ac:dyDescent="0.25">
      <c r="B4" s="110"/>
      <c r="C4" s="111"/>
      <c r="D4" s="112"/>
      <c r="E4" s="98"/>
      <c r="F4" s="99"/>
      <c r="G4" s="99"/>
      <c r="H4" s="99"/>
      <c r="I4" s="99"/>
      <c r="J4" s="99"/>
      <c r="K4" s="99"/>
      <c r="L4" s="99"/>
      <c r="M4" s="99"/>
      <c r="N4" s="100"/>
      <c r="O4" s="72" t="s">
        <v>85</v>
      </c>
      <c r="P4" s="72"/>
      <c r="Q4" s="72"/>
      <c r="R4" s="72"/>
    </row>
    <row r="5" spans="2:18" ht="13.5" thickBot="1" x14ac:dyDescent="0.25">
      <c r="B5" s="113" t="s">
        <v>97</v>
      </c>
      <c r="C5" s="114"/>
      <c r="D5" s="114"/>
      <c r="E5" s="114"/>
      <c r="F5" s="114"/>
      <c r="G5" s="114"/>
      <c r="H5" s="114"/>
      <c r="I5" s="114"/>
      <c r="J5" s="114"/>
      <c r="K5" s="114"/>
      <c r="L5" s="114"/>
      <c r="M5" s="114"/>
      <c r="N5" s="114"/>
      <c r="O5" s="115"/>
      <c r="P5" s="115"/>
      <c r="Q5" s="115"/>
      <c r="R5" s="116"/>
    </row>
    <row r="6" spans="2:18" ht="15" customHeight="1" thickBot="1" x14ac:dyDescent="0.25">
      <c r="B6" s="79" t="s">
        <v>0</v>
      </c>
      <c r="C6" s="80"/>
      <c r="D6" s="80"/>
      <c r="E6" s="80"/>
      <c r="F6" s="80"/>
      <c r="G6" s="80"/>
      <c r="H6" s="80"/>
      <c r="I6" s="80"/>
      <c r="J6" s="80"/>
      <c r="K6" s="80"/>
      <c r="L6" s="80"/>
      <c r="M6" s="80"/>
      <c r="N6" s="80"/>
      <c r="O6" s="80"/>
      <c r="P6" s="80"/>
      <c r="Q6" s="80"/>
      <c r="R6" s="81"/>
    </row>
    <row r="7" spans="2:18" ht="13.5" thickBot="1" x14ac:dyDescent="0.25">
      <c r="B7" s="5"/>
      <c r="C7" s="91"/>
      <c r="D7" s="91"/>
      <c r="E7" s="91"/>
      <c r="F7" s="91"/>
      <c r="G7" s="91"/>
      <c r="H7" s="91"/>
      <c r="I7" s="91"/>
      <c r="J7" s="91"/>
      <c r="K7" s="91"/>
      <c r="L7" s="91"/>
      <c r="M7" s="91"/>
      <c r="N7" s="91"/>
      <c r="O7" s="91"/>
      <c r="P7" s="91"/>
      <c r="Q7" s="91"/>
      <c r="R7" s="6"/>
    </row>
    <row r="8" spans="2:18" ht="23.25" customHeight="1" thickBot="1" x14ac:dyDescent="0.25">
      <c r="B8" s="5"/>
      <c r="C8" s="7" t="s">
        <v>61</v>
      </c>
      <c r="D8" s="85" t="s">
        <v>56</v>
      </c>
      <c r="E8" s="86"/>
      <c r="F8" s="86"/>
      <c r="G8" s="86"/>
      <c r="H8" s="86"/>
      <c r="I8" s="87"/>
      <c r="J8" s="101" t="s">
        <v>57</v>
      </c>
      <c r="K8" s="102"/>
      <c r="L8" s="88" t="s">
        <v>91</v>
      </c>
      <c r="M8" s="89"/>
      <c r="N8" s="89"/>
      <c r="O8" s="89"/>
      <c r="P8" s="89"/>
      <c r="Q8" s="90"/>
      <c r="R8" s="6"/>
    </row>
    <row r="9" spans="2:18" ht="23.25" customHeight="1" thickBot="1" x14ac:dyDescent="0.25">
      <c r="B9" s="5"/>
      <c r="C9" s="7" t="s">
        <v>60</v>
      </c>
      <c r="D9" s="82" t="s">
        <v>78</v>
      </c>
      <c r="E9" s="83"/>
      <c r="F9" s="83"/>
      <c r="G9" s="83"/>
      <c r="H9" s="83"/>
      <c r="I9" s="84"/>
      <c r="J9" s="103" t="s">
        <v>58</v>
      </c>
      <c r="K9" s="104"/>
      <c r="L9" s="73" t="s">
        <v>95</v>
      </c>
      <c r="M9" s="74"/>
      <c r="N9" s="74"/>
      <c r="O9" s="74"/>
      <c r="P9" s="74"/>
      <c r="Q9" s="75"/>
      <c r="R9" s="6"/>
    </row>
    <row r="10" spans="2:18" ht="29.25" customHeight="1" thickBot="1" x14ac:dyDescent="0.25">
      <c r="B10" s="5"/>
      <c r="C10" s="7" t="s">
        <v>59</v>
      </c>
      <c r="D10" s="82" t="s">
        <v>77</v>
      </c>
      <c r="E10" s="83"/>
      <c r="F10" s="83"/>
      <c r="G10" s="83"/>
      <c r="H10" s="83"/>
      <c r="I10" s="84"/>
      <c r="J10" s="105"/>
      <c r="K10" s="106"/>
      <c r="L10" s="76"/>
      <c r="M10" s="77"/>
      <c r="N10" s="77"/>
      <c r="O10" s="77"/>
      <c r="P10" s="77"/>
      <c r="Q10" s="78"/>
      <c r="R10" s="6"/>
    </row>
    <row r="11" spans="2:18" ht="6" customHeight="1" thickBot="1" x14ac:dyDescent="0.25">
      <c r="B11" s="5"/>
      <c r="I11" s="8"/>
      <c r="R11" s="6"/>
    </row>
    <row r="12" spans="2:18" ht="15" customHeight="1" x14ac:dyDescent="0.2">
      <c r="B12" s="5"/>
      <c r="C12" s="152" t="s">
        <v>14</v>
      </c>
      <c r="D12" s="168"/>
      <c r="E12" s="152" t="s">
        <v>62</v>
      </c>
      <c r="F12" s="153"/>
      <c r="G12" s="166" t="s">
        <v>1</v>
      </c>
      <c r="H12" s="167"/>
      <c r="I12" s="152" t="s">
        <v>3</v>
      </c>
      <c r="J12" s="153"/>
      <c r="K12" s="178" t="s">
        <v>6</v>
      </c>
      <c r="L12" s="179"/>
      <c r="M12" s="132" t="s">
        <v>2</v>
      </c>
      <c r="N12" s="169"/>
      <c r="O12" s="170"/>
      <c r="P12" s="162" t="s">
        <v>65</v>
      </c>
      <c r="Q12" s="163"/>
      <c r="R12" s="6"/>
    </row>
    <row r="13" spans="2:18" ht="15" customHeight="1" x14ac:dyDescent="0.2">
      <c r="B13" s="5"/>
      <c r="C13" s="141" t="s">
        <v>90</v>
      </c>
      <c r="D13" s="149"/>
      <c r="E13" s="151">
        <v>0.98180000000000001</v>
      </c>
      <c r="F13" s="142"/>
      <c r="G13" s="137" t="s">
        <v>79</v>
      </c>
      <c r="H13" s="138"/>
      <c r="I13" s="141" t="s">
        <v>4</v>
      </c>
      <c r="J13" s="142"/>
      <c r="K13" s="180" t="s">
        <v>8</v>
      </c>
      <c r="L13" s="181"/>
      <c r="M13" s="141" t="s">
        <v>94</v>
      </c>
      <c r="N13" s="149"/>
      <c r="O13" s="171"/>
      <c r="P13" s="164" t="s">
        <v>70</v>
      </c>
      <c r="Q13" s="142"/>
      <c r="R13" s="6"/>
    </row>
    <row r="14" spans="2:18" ht="15.75" customHeight="1" thickBot="1" x14ac:dyDescent="0.25">
      <c r="B14" s="5"/>
      <c r="C14" s="143"/>
      <c r="D14" s="150"/>
      <c r="E14" s="143"/>
      <c r="F14" s="144"/>
      <c r="G14" s="139"/>
      <c r="H14" s="140"/>
      <c r="I14" s="143"/>
      <c r="J14" s="144"/>
      <c r="K14" s="182"/>
      <c r="L14" s="183"/>
      <c r="M14" s="143"/>
      <c r="N14" s="150"/>
      <c r="O14" s="172"/>
      <c r="P14" s="165"/>
      <c r="Q14" s="144"/>
      <c r="R14" s="6"/>
    </row>
    <row r="15" spans="2:18" ht="8.25" customHeight="1" thickBot="1" x14ac:dyDescent="0.25">
      <c r="B15" s="5"/>
      <c r="R15" s="6"/>
    </row>
    <row r="16" spans="2:18" x14ac:dyDescent="0.2">
      <c r="B16" s="5"/>
      <c r="C16" s="132" t="s">
        <v>11</v>
      </c>
      <c r="D16" s="145" t="s">
        <v>26</v>
      </c>
      <c r="E16" s="146"/>
      <c r="F16" s="156" t="s">
        <v>80</v>
      </c>
      <c r="G16" s="157"/>
      <c r="H16" s="9"/>
      <c r="I16" s="9"/>
      <c r="J16" s="9"/>
      <c r="K16" s="9"/>
      <c r="L16" s="9"/>
      <c r="M16" s="10"/>
      <c r="N16" s="10"/>
      <c r="O16" s="10"/>
      <c r="P16" s="10"/>
      <c r="Q16" s="10"/>
      <c r="R16" s="6"/>
    </row>
    <row r="17" spans="2:20" ht="18.75" customHeight="1" x14ac:dyDescent="0.2">
      <c r="B17" s="5"/>
      <c r="C17" s="133"/>
      <c r="D17" s="147" t="s">
        <v>27</v>
      </c>
      <c r="E17" s="148"/>
      <c r="F17" s="158" t="s">
        <v>82</v>
      </c>
      <c r="G17" s="159"/>
      <c r="H17" s="9"/>
      <c r="I17" s="40"/>
      <c r="J17" s="39"/>
      <c r="K17" s="9"/>
      <c r="L17" s="9"/>
      <c r="M17" s="10"/>
      <c r="N17" s="10"/>
      <c r="O17" s="10"/>
      <c r="P17" s="10"/>
      <c r="Q17" s="10"/>
      <c r="R17" s="6"/>
    </row>
    <row r="18" spans="2:20" ht="18.75" customHeight="1" thickBot="1" x14ac:dyDescent="0.25">
      <c r="B18" s="5"/>
      <c r="C18" s="134"/>
      <c r="D18" s="154" t="s">
        <v>28</v>
      </c>
      <c r="E18" s="155"/>
      <c r="F18" s="135" t="s">
        <v>81</v>
      </c>
      <c r="G18" s="136"/>
      <c r="H18" s="9"/>
      <c r="I18" s="9"/>
      <c r="J18" s="9"/>
      <c r="K18" s="39"/>
      <c r="L18" s="9"/>
      <c r="M18" s="10"/>
      <c r="N18" s="10"/>
      <c r="O18" s="10"/>
      <c r="P18" s="10"/>
      <c r="Q18" s="10"/>
      <c r="R18" s="6"/>
    </row>
    <row r="19" spans="2:20" ht="6" customHeight="1" thickBot="1" x14ac:dyDescent="0.25">
      <c r="B19" s="5"/>
      <c r="R19" s="6"/>
    </row>
    <row r="20" spans="2:20" ht="13.5" thickBot="1" x14ac:dyDescent="0.25">
      <c r="B20" s="173" t="s">
        <v>23</v>
      </c>
      <c r="C20" s="174"/>
      <c r="D20" s="174"/>
      <c r="E20" s="174"/>
      <c r="F20" s="174"/>
      <c r="G20" s="174"/>
      <c r="H20" s="174"/>
      <c r="I20" s="174"/>
      <c r="J20" s="174"/>
      <c r="K20" s="174"/>
      <c r="L20" s="174"/>
      <c r="M20" s="174"/>
      <c r="N20" s="174"/>
      <c r="O20" s="174"/>
      <c r="P20" s="174"/>
      <c r="Q20" s="174"/>
      <c r="R20" s="175"/>
    </row>
    <row r="21" spans="2:20" ht="6" customHeight="1" x14ac:dyDescent="0.2">
      <c r="B21" s="5"/>
      <c r="G21" s="11"/>
      <c r="H21" s="11"/>
      <c r="R21" s="6"/>
    </row>
    <row r="22" spans="2:20" ht="4.5" customHeight="1" thickBot="1" x14ac:dyDescent="0.25">
      <c r="B22" s="5"/>
      <c r="R22" s="6"/>
    </row>
    <row r="23" spans="2:20" ht="15.75" customHeight="1" thickBot="1" x14ac:dyDescent="0.25">
      <c r="B23" s="5"/>
      <c r="C23" s="176" t="s">
        <v>12</v>
      </c>
      <c r="D23" s="177"/>
      <c r="E23" s="177"/>
      <c r="F23" s="177"/>
      <c r="G23" s="177"/>
      <c r="H23" s="177"/>
      <c r="I23" s="177"/>
      <c r="J23" s="177"/>
      <c r="K23" s="177"/>
      <c r="L23" s="177"/>
      <c r="M23" s="177"/>
      <c r="N23" s="177"/>
      <c r="O23" s="177"/>
      <c r="P23" s="177"/>
      <c r="Q23" s="161"/>
      <c r="R23" s="6"/>
    </row>
    <row r="24" spans="2:20" ht="27" customHeight="1" thickBot="1" x14ac:dyDescent="0.25">
      <c r="B24" s="5"/>
      <c r="C24" s="12" t="s">
        <v>16</v>
      </c>
      <c r="D24" s="54" t="s">
        <v>86</v>
      </c>
      <c r="E24" s="55"/>
      <c r="F24" s="56"/>
      <c r="G24" s="54" t="s">
        <v>87</v>
      </c>
      <c r="H24" s="55"/>
      <c r="I24" s="56"/>
      <c r="J24" s="54" t="s">
        <v>88</v>
      </c>
      <c r="K24" s="55"/>
      <c r="L24" s="56"/>
      <c r="M24" s="54" t="s">
        <v>89</v>
      </c>
      <c r="N24" s="55"/>
      <c r="O24" s="56"/>
      <c r="P24" s="160" t="s">
        <v>13</v>
      </c>
      <c r="Q24" s="161"/>
      <c r="R24" s="6"/>
    </row>
    <row r="25" spans="2:20" ht="14.45" customHeight="1" x14ac:dyDescent="0.2">
      <c r="B25" s="5"/>
      <c r="C25" s="13" t="s">
        <v>17</v>
      </c>
      <c r="D25" s="69">
        <v>0</v>
      </c>
      <c r="E25" s="70"/>
      <c r="F25" s="71"/>
      <c r="G25" s="66">
        <v>0.2</v>
      </c>
      <c r="H25" s="67"/>
      <c r="I25" s="68"/>
      <c r="J25" s="66">
        <v>0.6</v>
      </c>
      <c r="K25" s="67"/>
      <c r="L25" s="68"/>
      <c r="M25" s="69">
        <v>1</v>
      </c>
      <c r="N25" s="70"/>
      <c r="O25" s="71"/>
      <c r="P25" s="189">
        <v>1</v>
      </c>
      <c r="Q25" s="190"/>
      <c r="R25" s="6"/>
    </row>
    <row r="26" spans="2:20" ht="14.45" customHeight="1" x14ac:dyDescent="0.2">
      <c r="B26" s="5"/>
      <c r="C26" s="14" t="s">
        <v>15</v>
      </c>
      <c r="D26" s="57" t="s">
        <v>100</v>
      </c>
      <c r="E26" s="58"/>
      <c r="F26" s="59"/>
      <c r="G26" s="158">
        <f>+(2*0.5)+(0.5*0.45)+(0*0.5)</f>
        <v>1.2250000000000001</v>
      </c>
      <c r="H26" s="193"/>
      <c r="I26" s="159"/>
      <c r="J26" s="158">
        <v>4.5999999999999996</v>
      </c>
      <c r="K26" s="193"/>
      <c r="L26" s="159"/>
      <c r="M26" s="158"/>
      <c r="N26" s="193"/>
      <c r="O26" s="159"/>
      <c r="P26" s="185"/>
      <c r="Q26" s="186"/>
      <c r="R26" s="6"/>
    </row>
    <row r="27" spans="2:20" ht="15" customHeight="1" thickBot="1" x14ac:dyDescent="0.25">
      <c r="B27" s="5"/>
      <c r="C27" s="15" t="s">
        <v>36</v>
      </c>
      <c r="D27" s="60"/>
      <c r="E27" s="61"/>
      <c r="F27" s="62"/>
      <c r="G27" s="135">
        <v>6</v>
      </c>
      <c r="H27" s="194"/>
      <c r="I27" s="136"/>
      <c r="J27" s="135">
        <v>6</v>
      </c>
      <c r="K27" s="194"/>
      <c r="L27" s="136"/>
      <c r="M27" s="135"/>
      <c r="N27" s="194"/>
      <c r="O27" s="136"/>
      <c r="P27" s="187"/>
      <c r="Q27" s="188"/>
      <c r="R27" s="6"/>
    </row>
    <row r="28" spans="2:20" ht="15" customHeight="1" thickBot="1" x14ac:dyDescent="0.25">
      <c r="B28" s="5"/>
      <c r="C28" s="16" t="s">
        <v>29</v>
      </c>
      <c r="D28" s="63"/>
      <c r="E28" s="64"/>
      <c r="F28" s="65"/>
      <c r="G28" s="195">
        <f>+G26/G27</f>
        <v>0.20416666666666669</v>
      </c>
      <c r="H28" s="196"/>
      <c r="I28" s="192"/>
      <c r="J28" s="195">
        <f>+J26/J27</f>
        <v>0.76666666666666661</v>
      </c>
      <c r="K28" s="196"/>
      <c r="L28" s="192"/>
      <c r="M28" s="195" t="e">
        <f>+M26/M27</f>
        <v>#DIV/0!</v>
      </c>
      <c r="N28" s="196"/>
      <c r="O28" s="192"/>
      <c r="P28" s="191" t="e">
        <f>P26/P27</f>
        <v>#DIV/0!</v>
      </c>
      <c r="Q28" s="192"/>
      <c r="R28" s="6"/>
    </row>
    <row r="29" spans="2:20" x14ac:dyDescent="0.2">
      <c r="B29" s="5"/>
      <c r="R29" s="6"/>
      <c r="T29" s="17"/>
    </row>
    <row r="30" spans="2:20" x14ac:dyDescent="0.2">
      <c r="B30" s="5"/>
      <c r="R30" s="6"/>
    </row>
    <row r="31" spans="2:20" x14ac:dyDescent="0.2">
      <c r="B31" s="5"/>
      <c r="I31" s="184"/>
      <c r="J31" s="184"/>
      <c r="K31" s="184"/>
      <c r="L31" s="184"/>
      <c r="M31" s="184"/>
      <c r="N31" s="184"/>
      <c r="O31" s="184"/>
      <c r="P31" s="184"/>
      <c r="Q31" s="184"/>
      <c r="R31" s="6"/>
    </row>
    <row r="32" spans="2:20" x14ac:dyDescent="0.2">
      <c r="B32" s="5"/>
      <c r="I32" s="10"/>
      <c r="J32" s="10"/>
      <c r="K32" s="10"/>
      <c r="L32" s="10"/>
      <c r="M32" s="10"/>
      <c r="N32" s="10"/>
      <c r="O32" s="10"/>
      <c r="P32" s="10"/>
      <c r="Q32" s="10"/>
      <c r="R32" s="6"/>
    </row>
    <row r="33" spans="2:18" x14ac:dyDescent="0.2">
      <c r="B33" s="5"/>
      <c r="I33" s="10"/>
      <c r="J33" s="10"/>
      <c r="K33" s="10"/>
      <c r="L33" s="10"/>
      <c r="M33" s="10"/>
      <c r="N33" s="10"/>
      <c r="O33" s="10"/>
      <c r="P33" s="10"/>
      <c r="Q33" s="10"/>
      <c r="R33" s="6"/>
    </row>
    <row r="34" spans="2:18" x14ac:dyDescent="0.2">
      <c r="B34" s="5"/>
      <c r="I34" s="10"/>
      <c r="J34" s="10"/>
      <c r="K34" s="10"/>
      <c r="L34" s="10"/>
      <c r="M34" s="10"/>
      <c r="N34" s="10"/>
      <c r="O34" s="10"/>
      <c r="P34" s="10"/>
      <c r="Q34" s="10"/>
      <c r="R34" s="6"/>
    </row>
    <row r="35" spans="2:18" x14ac:dyDescent="0.2">
      <c r="B35" s="5"/>
      <c r="I35" s="10"/>
      <c r="J35" s="10"/>
      <c r="K35" s="10"/>
      <c r="L35" s="10"/>
      <c r="M35" s="10"/>
      <c r="N35" s="10"/>
      <c r="O35" s="10"/>
      <c r="P35" s="10"/>
      <c r="Q35" s="10"/>
      <c r="R35" s="6"/>
    </row>
    <row r="36" spans="2:18" x14ac:dyDescent="0.2">
      <c r="B36" s="5"/>
      <c r="I36" s="10"/>
      <c r="J36" s="10"/>
      <c r="K36" s="10"/>
      <c r="L36" s="10"/>
      <c r="M36" s="10"/>
      <c r="N36" s="10"/>
      <c r="O36" s="10"/>
      <c r="P36" s="10"/>
      <c r="Q36" s="10"/>
      <c r="R36" s="6"/>
    </row>
    <row r="37" spans="2:18" x14ac:dyDescent="0.2">
      <c r="B37" s="5"/>
      <c r="I37" s="10"/>
      <c r="J37" s="10"/>
      <c r="K37" s="10"/>
      <c r="L37" s="10"/>
      <c r="M37" s="10"/>
      <c r="N37" s="10"/>
      <c r="O37" s="10"/>
      <c r="P37" s="10"/>
      <c r="Q37" s="10"/>
      <c r="R37" s="6"/>
    </row>
    <row r="38" spans="2:18" x14ac:dyDescent="0.2">
      <c r="B38" s="5"/>
      <c r="I38" s="10"/>
      <c r="J38" s="10"/>
      <c r="K38" s="10"/>
      <c r="L38" s="10"/>
      <c r="M38" s="10"/>
      <c r="N38" s="10"/>
      <c r="O38" s="10"/>
      <c r="P38" s="10"/>
      <c r="Q38" s="10"/>
      <c r="R38" s="6"/>
    </row>
    <row r="39" spans="2:18" x14ac:dyDescent="0.2">
      <c r="B39" s="5"/>
      <c r="I39" s="10"/>
      <c r="J39" s="10"/>
      <c r="K39" s="10"/>
      <c r="L39" s="10"/>
      <c r="M39" s="10"/>
      <c r="N39" s="10"/>
      <c r="O39" s="10"/>
      <c r="P39" s="10"/>
      <c r="Q39" s="10"/>
      <c r="R39" s="6"/>
    </row>
    <row r="40" spans="2:18" x14ac:dyDescent="0.2">
      <c r="B40" s="5"/>
      <c r="I40" s="10"/>
      <c r="J40" s="10"/>
      <c r="K40" s="10"/>
      <c r="L40" s="10"/>
      <c r="M40" s="10"/>
      <c r="N40" s="10"/>
      <c r="O40" s="10"/>
      <c r="P40" s="10"/>
      <c r="Q40" s="10"/>
      <c r="R40" s="6"/>
    </row>
    <row r="41" spans="2:18" ht="7.5" customHeight="1" thickBot="1" x14ac:dyDescent="0.25">
      <c r="B41" s="5"/>
      <c r="I41" s="10"/>
      <c r="J41" s="10"/>
      <c r="K41" s="10"/>
      <c r="L41" s="10"/>
      <c r="M41" s="10"/>
      <c r="N41" s="10"/>
      <c r="O41" s="10"/>
      <c r="P41" s="10"/>
      <c r="Q41" s="10"/>
      <c r="R41" s="6"/>
    </row>
    <row r="42" spans="2:18" ht="64.5" customHeight="1" thickBot="1" x14ac:dyDescent="0.25">
      <c r="B42" s="5"/>
      <c r="C42" s="120" t="s">
        <v>21</v>
      </c>
      <c r="D42" s="121"/>
      <c r="E42" s="121"/>
      <c r="F42" s="121"/>
      <c r="G42" s="121"/>
      <c r="H42" s="121"/>
      <c r="I42" s="121"/>
      <c r="J42" s="121"/>
      <c r="K42" s="79" t="s">
        <v>73</v>
      </c>
      <c r="L42" s="80"/>
      <c r="M42" s="80"/>
      <c r="N42" s="80"/>
      <c r="O42" s="80"/>
      <c r="P42" s="80"/>
      <c r="Q42" s="81"/>
      <c r="R42" s="6"/>
    </row>
    <row r="43" spans="2:18" ht="28.5" customHeight="1" thickBot="1" x14ac:dyDescent="0.25">
      <c r="B43" s="5"/>
      <c r="C43" s="35"/>
      <c r="D43" s="36" t="s">
        <v>75</v>
      </c>
      <c r="E43" s="127" t="s">
        <v>76</v>
      </c>
      <c r="F43" s="127"/>
      <c r="G43" s="127"/>
      <c r="H43" s="127"/>
      <c r="I43" s="127"/>
      <c r="J43" s="128"/>
      <c r="K43" s="2"/>
      <c r="L43" s="3"/>
      <c r="M43" s="3"/>
      <c r="N43" s="3"/>
      <c r="O43" s="3"/>
      <c r="P43" s="3"/>
      <c r="Q43" s="4"/>
      <c r="R43" s="6"/>
    </row>
    <row r="44" spans="2:18" ht="75" customHeight="1" thickBot="1" x14ac:dyDescent="0.25">
      <c r="B44" s="5"/>
      <c r="C44" s="18" t="s">
        <v>18</v>
      </c>
      <c r="D44" s="41">
        <v>45382</v>
      </c>
      <c r="E44" s="129" t="s">
        <v>99</v>
      </c>
      <c r="F44" s="129"/>
      <c r="G44" s="129"/>
      <c r="H44" s="129"/>
      <c r="I44" s="129"/>
      <c r="J44" s="129"/>
      <c r="K44" s="118"/>
      <c r="L44" s="118"/>
      <c r="M44" s="118"/>
      <c r="N44" s="118"/>
      <c r="O44" s="118"/>
      <c r="P44" s="118"/>
      <c r="Q44" s="119"/>
      <c r="R44" s="6"/>
    </row>
    <row r="45" spans="2:18" ht="102.75" customHeight="1" thickBot="1" x14ac:dyDescent="0.25">
      <c r="B45" s="5"/>
      <c r="C45" s="19" t="s">
        <v>19</v>
      </c>
      <c r="D45" s="41">
        <v>45107</v>
      </c>
      <c r="E45" s="130" t="s">
        <v>102</v>
      </c>
      <c r="F45" s="130"/>
      <c r="G45" s="130"/>
      <c r="H45" s="130"/>
      <c r="I45" s="130"/>
      <c r="J45" s="130"/>
      <c r="K45" s="118"/>
      <c r="L45" s="118"/>
      <c r="M45" s="118"/>
      <c r="N45" s="118"/>
      <c r="O45" s="118"/>
      <c r="P45" s="118"/>
      <c r="Q45" s="119"/>
      <c r="R45" s="6"/>
    </row>
    <row r="46" spans="2:18" ht="98.25" customHeight="1" thickBot="1" x14ac:dyDescent="0.25">
      <c r="B46" s="5"/>
      <c r="C46" s="20" t="s">
        <v>64</v>
      </c>
      <c r="D46" s="41">
        <v>45199</v>
      </c>
      <c r="E46" s="130" t="s">
        <v>115</v>
      </c>
      <c r="F46" s="130"/>
      <c r="G46" s="130"/>
      <c r="H46" s="130"/>
      <c r="I46" s="130"/>
      <c r="J46" s="130"/>
      <c r="K46" s="122"/>
      <c r="L46" s="122"/>
      <c r="M46" s="122"/>
      <c r="N46" s="122"/>
      <c r="O46" s="122"/>
      <c r="P46" s="122"/>
      <c r="Q46" s="123"/>
      <c r="R46" s="6"/>
    </row>
    <row r="47" spans="2:18" ht="143.25" customHeight="1" thickBot="1" x14ac:dyDescent="0.25">
      <c r="B47" s="5"/>
      <c r="C47" s="19" t="s">
        <v>20</v>
      </c>
      <c r="D47" s="41"/>
      <c r="E47" s="130"/>
      <c r="F47" s="130"/>
      <c r="G47" s="130"/>
      <c r="H47" s="130"/>
      <c r="I47" s="130"/>
      <c r="J47" s="130"/>
      <c r="K47" s="124"/>
      <c r="L47" s="125"/>
      <c r="M47" s="125"/>
      <c r="N47" s="125"/>
      <c r="O47" s="125"/>
      <c r="P47" s="125"/>
      <c r="Q47" s="126"/>
      <c r="R47" s="6"/>
    </row>
    <row r="48" spans="2:18" x14ac:dyDescent="0.2">
      <c r="B48" s="5"/>
      <c r="R48" s="6"/>
    </row>
    <row r="49" spans="2:18" ht="13.5" thickBot="1" x14ac:dyDescent="0.25">
      <c r="B49" s="21"/>
      <c r="C49" s="22"/>
      <c r="D49" s="22"/>
      <c r="E49" s="22"/>
      <c r="F49" s="22"/>
      <c r="G49" s="22"/>
      <c r="H49" s="22"/>
      <c r="I49" s="22"/>
      <c r="J49" s="22"/>
      <c r="K49" s="22"/>
      <c r="L49" s="22"/>
      <c r="M49" s="22"/>
      <c r="N49" s="22"/>
      <c r="O49" s="22"/>
      <c r="P49" s="22"/>
      <c r="Q49" s="22"/>
      <c r="R49" s="23"/>
    </row>
    <row r="91" spans="3:21" ht="28.5" customHeight="1" x14ac:dyDescent="0.2"/>
    <row r="94" spans="3:21" ht="13.5" thickBot="1" x14ac:dyDescent="0.25"/>
    <row r="95" spans="3:21" ht="13.5" thickBot="1" x14ac:dyDescent="0.25">
      <c r="C95" s="24" t="s">
        <v>38</v>
      </c>
      <c r="D95" s="25"/>
      <c r="H95" s="33" t="s">
        <v>22</v>
      </c>
      <c r="I95" s="33" t="s">
        <v>24</v>
      </c>
      <c r="J95" s="33" t="s">
        <v>66</v>
      </c>
      <c r="U95" s="26" t="s">
        <v>30</v>
      </c>
    </row>
    <row r="96" spans="3:21" ht="25.5" x14ac:dyDescent="0.2">
      <c r="C96" s="27" t="s">
        <v>45</v>
      </c>
      <c r="D96" s="28"/>
      <c r="H96" s="34" t="s">
        <v>4</v>
      </c>
      <c r="I96" s="34" t="s">
        <v>7</v>
      </c>
      <c r="J96" s="34" t="s">
        <v>67</v>
      </c>
      <c r="M96" s="117"/>
      <c r="N96" s="117"/>
    </row>
    <row r="97" spans="3:14" ht="25.5" x14ac:dyDescent="0.2">
      <c r="C97" s="27" t="s">
        <v>46</v>
      </c>
      <c r="D97" s="28"/>
      <c r="H97" s="34" t="s">
        <v>72</v>
      </c>
      <c r="I97" s="34" t="s">
        <v>25</v>
      </c>
      <c r="J97" s="34" t="s">
        <v>68</v>
      </c>
      <c r="M97" s="111"/>
      <c r="N97" s="111"/>
    </row>
    <row r="98" spans="3:14" ht="38.25" x14ac:dyDescent="0.2">
      <c r="C98" s="27" t="s">
        <v>47</v>
      </c>
      <c r="D98" s="28"/>
      <c r="H98" s="34" t="s">
        <v>5</v>
      </c>
      <c r="I98" s="34" t="s">
        <v>8</v>
      </c>
      <c r="J98" s="34" t="s">
        <v>69</v>
      </c>
      <c r="M98" s="111"/>
      <c r="N98" s="111"/>
    </row>
    <row r="99" spans="3:14" x14ac:dyDescent="0.2">
      <c r="C99" s="27" t="s">
        <v>48</v>
      </c>
      <c r="D99" s="28"/>
      <c r="H99" s="34"/>
      <c r="I99" s="34" t="s">
        <v>71</v>
      </c>
      <c r="J99" s="34" t="s">
        <v>70</v>
      </c>
      <c r="M99" s="111"/>
      <c r="N99" s="111"/>
    </row>
    <row r="100" spans="3:14" ht="25.5" x14ac:dyDescent="0.2">
      <c r="C100" s="27" t="s">
        <v>49</v>
      </c>
      <c r="D100" s="28"/>
      <c r="H100" s="34"/>
      <c r="I100" s="34" t="s">
        <v>9</v>
      </c>
      <c r="J100" s="34" t="s">
        <v>74</v>
      </c>
      <c r="M100" s="111"/>
      <c r="N100" s="111"/>
    </row>
    <row r="101" spans="3:14" x14ac:dyDescent="0.2">
      <c r="C101" s="27" t="s">
        <v>50</v>
      </c>
      <c r="D101" s="28"/>
      <c r="H101" s="34"/>
      <c r="I101" s="34" t="s">
        <v>10</v>
      </c>
      <c r="J101" s="34"/>
      <c r="M101" s="111"/>
      <c r="N101" s="111"/>
    </row>
    <row r="102" spans="3:14" x14ac:dyDescent="0.2">
      <c r="C102" s="27" t="s">
        <v>51</v>
      </c>
      <c r="D102" s="28"/>
      <c r="M102" s="117"/>
      <c r="N102" s="117"/>
    </row>
    <row r="103" spans="3:14" ht="66" customHeight="1" x14ac:dyDescent="0.2">
      <c r="C103" s="27" t="s">
        <v>52</v>
      </c>
      <c r="D103" s="28"/>
      <c r="M103" s="131"/>
      <c r="N103" s="131"/>
    </row>
    <row r="104" spans="3:14" x14ac:dyDescent="0.2">
      <c r="C104" s="27" t="s">
        <v>37</v>
      </c>
      <c r="D104" s="28"/>
    </row>
    <row r="105" spans="3:14" ht="25.5" x14ac:dyDescent="0.2">
      <c r="C105" s="27" t="s">
        <v>53</v>
      </c>
      <c r="D105" s="28"/>
    </row>
    <row r="106" spans="3:14" ht="25.5" x14ac:dyDescent="0.2">
      <c r="C106" s="27" t="s">
        <v>54</v>
      </c>
      <c r="D106" s="28"/>
    </row>
    <row r="107" spans="3:14" ht="25.5" x14ac:dyDescent="0.2">
      <c r="C107" s="27" t="s">
        <v>55</v>
      </c>
      <c r="D107" s="28"/>
    </row>
    <row r="108" spans="3:14" x14ac:dyDescent="0.2">
      <c r="C108" s="27" t="s">
        <v>40</v>
      </c>
      <c r="D108" s="29"/>
    </row>
    <row r="109" spans="3:14" x14ac:dyDescent="0.2">
      <c r="C109" s="27" t="s">
        <v>39</v>
      </c>
      <c r="D109" s="30"/>
    </row>
    <row r="110" spans="3:14" x14ac:dyDescent="0.2">
      <c r="C110" s="27" t="s">
        <v>56</v>
      </c>
      <c r="D110" s="29"/>
    </row>
    <row r="112" spans="3:14" ht="6.75" customHeight="1" x14ac:dyDescent="0.2"/>
    <row r="113" spans="3:3" ht="15" customHeight="1" x14ac:dyDescent="0.2">
      <c r="C113" s="31" t="s">
        <v>30</v>
      </c>
    </row>
    <row r="114" spans="3:3" ht="18.75" customHeight="1" x14ac:dyDescent="0.2">
      <c r="C114" s="31" t="s">
        <v>33</v>
      </c>
    </row>
    <row r="115" spans="3:3" ht="15" customHeight="1" x14ac:dyDescent="0.2">
      <c r="C115" s="31" t="s">
        <v>41</v>
      </c>
    </row>
    <row r="116" spans="3:3" ht="11.25" customHeight="1" x14ac:dyDescent="0.2">
      <c r="C116" s="31" t="s">
        <v>31</v>
      </c>
    </row>
    <row r="117" spans="3:3" ht="16.5" customHeight="1" x14ac:dyDescent="0.2">
      <c r="C117" s="31" t="s">
        <v>32</v>
      </c>
    </row>
    <row r="118" spans="3:3" ht="12" customHeight="1" x14ac:dyDescent="0.2">
      <c r="C118" s="31" t="s">
        <v>34</v>
      </c>
    </row>
    <row r="119" spans="3:3" ht="25.5" customHeight="1" x14ac:dyDescent="0.2">
      <c r="C119" s="31" t="s">
        <v>35</v>
      </c>
    </row>
    <row r="120" spans="3:3" ht="27.75" customHeight="1" x14ac:dyDescent="0.2">
      <c r="C120" s="31" t="s">
        <v>42</v>
      </c>
    </row>
    <row r="121" spans="3:3" ht="36.75" customHeight="1" x14ac:dyDescent="0.2">
      <c r="C121" s="32" t="s">
        <v>43</v>
      </c>
    </row>
    <row r="122" spans="3:3" x14ac:dyDescent="0.2">
      <c r="C122" s="31" t="s">
        <v>44</v>
      </c>
    </row>
  </sheetData>
  <mergeCells count="81">
    <mergeCell ref="I31:Q31"/>
    <mergeCell ref="P26:Q26"/>
    <mergeCell ref="P27:Q27"/>
    <mergeCell ref="P25:Q25"/>
    <mergeCell ref="P28:Q28"/>
    <mergeCell ref="G26:I26"/>
    <mergeCell ref="G27:I27"/>
    <mergeCell ref="G28:I28"/>
    <mergeCell ref="J26:L26"/>
    <mergeCell ref="J27:L27"/>
    <mergeCell ref="J28:L28"/>
    <mergeCell ref="M25:O25"/>
    <mergeCell ref="M26:O26"/>
    <mergeCell ref="M27:O27"/>
    <mergeCell ref="M28:O28"/>
    <mergeCell ref="I12:J12"/>
    <mergeCell ref="D18:E18"/>
    <mergeCell ref="F16:G16"/>
    <mergeCell ref="F17:G17"/>
    <mergeCell ref="P24:Q24"/>
    <mergeCell ref="P12:Q12"/>
    <mergeCell ref="P13:Q14"/>
    <mergeCell ref="G12:H12"/>
    <mergeCell ref="C12:D12"/>
    <mergeCell ref="E12:F12"/>
    <mergeCell ref="M12:O12"/>
    <mergeCell ref="M13:O14"/>
    <mergeCell ref="B20:R20"/>
    <mergeCell ref="C23:Q23"/>
    <mergeCell ref="K12:L12"/>
    <mergeCell ref="K13:L14"/>
    <mergeCell ref="C16:C18"/>
    <mergeCell ref="F18:G18"/>
    <mergeCell ref="G13:H14"/>
    <mergeCell ref="I13:J14"/>
    <mergeCell ref="D16:E16"/>
    <mergeCell ref="D17:E17"/>
    <mergeCell ref="C13:D14"/>
    <mergeCell ref="E13:F14"/>
    <mergeCell ref="M103:N103"/>
    <mergeCell ref="M98:N98"/>
    <mergeCell ref="M99:N99"/>
    <mergeCell ref="M100:N100"/>
    <mergeCell ref="M101:N101"/>
    <mergeCell ref="M102:N102"/>
    <mergeCell ref="M96:N96"/>
    <mergeCell ref="M97:N97"/>
    <mergeCell ref="K44:Q44"/>
    <mergeCell ref="C42:J42"/>
    <mergeCell ref="K42:Q42"/>
    <mergeCell ref="K45:Q45"/>
    <mergeCell ref="K46:Q46"/>
    <mergeCell ref="K47:Q47"/>
    <mergeCell ref="E43:J43"/>
    <mergeCell ref="E44:J44"/>
    <mergeCell ref="E45:J45"/>
    <mergeCell ref="E46:J46"/>
    <mergeCell ref="E47:J47"/>
    <mergeCell ref="O2:R2"/>
    <mergeCell ref="O3:R3"/>
    <mergeCell ref="O4:R4"/>
    <mergeCell ref="L9:Q10"/>
    <mergeCell ref="B6:R6"/>
    <mergeCell ref="D9:I9"/>
    <mergeCell ref="D8:I8"/>
    <mergeCell ref="L8:Q8"/>
    <mergeCell ref="C7:Q7"/>
    <mergeCell ref="E2:N4"/>
    <mergeCell ref="J8:K8"/>
    <mergeCell ref="J9:K10"/>
    <mergeCell ref="D10:I10"/>
    <mergeCell ref="B2:D4"/>
    <mergeCell ref="B5:R5"/>
    <mergeCell ref="D24:F24"/>
    <mergeCell ref="G24:I24"/>
    <mergeCell ref="J24:L24"/>
    <mergeCell ref="D26:F28"/>
    <mergeCell ref="M24:O24"/>
    <mergeCell ref="J25:L25"/>
    <mergeCell ref="G25:I25"/>
    <mergeCell ref="D25:F25"/>
  </mergeCells>
  <phoneticPr fontId="30" type="noConversion"/>
  <dataValidations xWindow="316" yWindow="635" count="19">
    <dataValidation type="list" allowBlank="1" showInputMessage="1" showErrorMessage="1" prompt="Seleccione de la lista desplegable, la periodicidad de medición del indicador." sqref="K13:L14">
      <formula1>Periodicidad</formula1>
    </dataValidation>
    <dataValidation allowBlank="1" showInputMessage="1" showErrorMessage="1" prompt="Identifique el cargo del Directivo responsable del Proceso." sqref="D9:I9"/>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Realice una breve descripción de que pretende medir el indicador." sqref="L9:Q10"/>
    <dataValidation allowBlank="1" showInputMessage="1" showErrorMessage="1" prompt="Fórmula matemática utilizada para medir el indicador." sqref="C13"/>
    <dataValidation allowBlank="1" showInputMessage="1" showErrorMessage="1" prompt="Magnitud o relación de magnitudes que se referencia para la medición. _x000a_Ejemplo: Porcentaje, Minutos,  Pesos, Unidad o (Unidad/Año)" sqref="G13:H14"/>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Identifique la fuente de información usada para el reporte del indicador." sqref="M13"/>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Valor que se espera alcance el Indicador" sqref="D25 P25 G25 J25 M25"/>
    <dataValidation allowBlank="1" showInputMessage="1" showErrorMessage="1" prompt="Realice un pequeño análisis, acerca del cumplimiento o incumplimiento del indicador, identificando los factores que fueron relevantes en el resultado del indicador." sqref="C44:C47 D47 E44:J46"/>
    <dataValidation type="list" allowBlank="1" showInputMessage="1" showErrorMessage="1" sqref="D8:I8">
      <formula1>$C$96:$C$110</formula1>
    </dataValidation>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allowBlank="1" showInputMessage="1" showErrorMessage="1" prompt="Establezca el nombre del indicador" sqref="L8:Q8"/>
    <dataValidation allowBlank="1" showInputMessage="1" showErrorMessage="1" prompt="Identifique el(los) valor(es)  los valores máximos o mínimos de este rango de gestión." sqref="F16:G17"/>
    <dataValidation type="list" allowBlank="1" showInputMessage="1" showErrorMessage="1" prompt="Selecione de la lista desplegable la tendencia esperada" sqref="P13:Q14">
      <formula1>$J$96:$J$100</formula1>
    </dataValidation>
    <dataValidation allowBlank="1" showInputMessage="1" showErrorMessage="1" prompt="Identifique el valor registrado en el numerador de la fórmula de cálculo" sqref="M26 J26 P26:P27 G26"/>
    <dataValidation allowBlank="1" showInputMessage="1" showErrorMessage="1" prompt="Identifique el valor registrado en el denominador de la fórmula de cálculo" sqref="M27 J27 G27"/>
    <dataValidation allowBlank="1" showInputMessage="1" showErrorMessage="1" prompt="Identifique el resultado del indicador en la medición desarrollada" sqref="G28 M28 J28 P28 D26"/>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U143"/>
  <sheetViews>
    <sheetView showGridLines="0" tabSelected="1" topLeftCell="A12" zoomScale="85" zoomScaleNormal="85" zoomScaleSheetLayoutView="70" workbookViewId="0">
      <selection activeCell="K46" sqref="K46:Q46"/>
    </sheetView>
  </sheetViews>
  <sheetFormatPr baseColWidth="10" defaultColWidth="11.42578125" defaultRowHeight="12.75" x14ac:dyDescent="0.2"/>
  <cols>
    <col min="1" max="1" width="8.7109375" style="1" customWidth="1"/>
    <col min="2" max="2" width="2.42578125" style="1" customWidth="1"/>
    <col min="3" max="3" width="25.140625" style="1" customWidth="1"/>
    <col min="4" max="15" width="12.85546875" style="1" customWidth="1"/>
    <col min="16" max="16" width="9.42578125" style="1" customWidth="1"/>
    <col min="17" max="17" width="10.7109375" style="1" customWidth="1"/>
    <col min="18" max="18" width="3.42578125" style="1" customWidth="1"/>
    <col min="19" max="16384" width="11.42578125" style="1"/>
  </cols>
  <sheetData>
    <row r="1" spans="2:18" ht="13.5" thickBot="1" x14ac:dyDescent="0.25"/>
    <row r="2" spans="2:18" ht="24.75" customHeight="1" x14ac:dyDescent="0.2">
      <c r="B2" s="107"/>
      <c r="C2" s="108"/>
      <c r="D2" s="109"/>
      <c r="E2" s="92" t="s">
        <v>63</v>
      </c>
      <c r="F2" s="93"/>
      <c r="G2" s="93"/>
      <c r="H2" s="93"/>
      <c r="I2" s="93"/>
      <c r="J2" s="93"/>
      <c r="K2" s="93"/>
      <c r="L2" s="93"/>
      <c r="M2" s="93"/>
      <c r="N2" s="94"/>
      <c r="O2" s="72" t="s">
        <v>83</v>
      </c>
      <c r="P2" s="72"/>
      <c r="Q2" s="72"/>
      <c r="R2" s="72"/>
    </row>
    <row r="3" spans="2:18" ht="24.75" customHeight="1" x14ac:dyDescent="0.2">
      <c r="B3" s="110"/>
      <c r="C3" s="111"/>
      <c r="D3" s="112"/>
      <c r="E3" s="95"/>
      <c r="F3" s="96"/>
      <c r="G3" s="96"/>
      <c r="H3" s="96"/>
      <c r="I3" s="96"/>
      <c r="J3" s="96"/>
      <c r="K3" s="96"/>
      <c r="L3" s="96"/>
      <c r="M3" s="96"/>
      <c r="N3" s="97"/>
      <c r="O3" s="72" t="s">
        <v>84</v>
      </c>
      <c r="P3" s="72"/>
      <c r="Q3" s="72"/>
      <c r="R3" s="72"/>
    </row>
    <row r="4" spans="2:18" ht="24.75" customHeight="1" thickBot="1" x14ac:dyDescent="0.25">
      <c r="B4" s="110"/>
      <c r="C4" s="111"/>
      <c r="D4" s="112"/>
      <c r="E4" s="98"/>
      <c r="F4" s="99"/>
      <c r="G4" s="99"/>
      <c r="H4" s="99"/>
      <c r="I4" s="99"/>
      <c r="J4" s="99"/>
      <c r="K4" s="99"/>
      <c r="L4" s="99"/>
      <c r="M4" s="99"/>
      <c r="N4" s="100"/>
      <c r="O4" s="72" t="s">
        <v>85</v>
      </c>
      <c r="P4" s="72"/>
      <c r="Q4" s="72"/>
      <c r="R4" s="72"/>
    </row>
    <row r="5" spans="2:18" ht="13.5" thickBot="1" x14ac:dyDescent="0.25">
      <c r="B5" s="113" t="s">
        <v>97</v>
      </c>
      <c r="C5" s="114"/>
      <c r="D5" s="114"/>
      <c r="E5" s="114"/>
      <c r="F5" s="114"/>
      <c r="G5" s="114"/>
      <c r="H5" s="114"/>
      <c r="I5" s="114"/>
      <c r="J5" s="114"/>
      <c r="K5" s="114"/>
      <c r="L5" s="114"/>
      <c r="M5" s="114"/>
      <c r="N5" s="114"/>
      <c r="O5" s="115"/>
      <c r="P5" s="115"/>
      <c r="Q5" s="115"/>
      <c r="R5" s="116"/>
    </row>
    <row r="6" spans="2:18" ht="15" customHeight="1" thickBot="1" x14ac:dyDescent="0.25">
      <c r="B6" s="79" t="s">
        <v>0</v>
      </c>
      <c r="C6" s="80"/>
      <c r="D6" s="80"/>
      <c r="E6" s="80"/>
      <c r="F6" s="80"/>
      <c r="G6" s="80"/>
      <c r="H6" s="80"/>
      <c r="I6" s="80"/>
      <c r="J6" s="80"/>
      <c r="K6" s="80"/>
      <c r="L6" s="80"/>
      <c r="M6" s="80"/>
      <c r="N6" s="80"/>
      <c r="O6" s="80"/>
      <c r="P6" s="80"/>
      <c r="Q6" s="80"/>
      <c r="R6" s="81"/>
    </row>
    <row r="7" spans="2:18" ht="13.5" thickBot="1" x14ac:dyDescent="0.25">
      <c r="B7" s="5"/>
      <c r="C7" s="91"/>
      <c r="D7" s="91"/>
      <c r="E7" s="91"/>
      <c r="F7" s="91"/>
      <c r="G7" s="91"/>
      <c r="H7" s="91"/>
      <c r="I7" s="91"/>
      <c r="J7" s="91"/>
      <c r="K7" s="91"/>
      <c r="L7" s="91"/>
      <c r="M7" s="91"/>
      <c r="N7" s="91"/>
      <c r="O7" s="91"/>
      <c r="P7" s="91"/>
      <c r="Q7" s="91"/>
      <c r="R7" s="6"/>
    </row>
    <row r="8" spans="2:18" ht="23.25" customHeight="1" thickBot="1" x14ac:dyDescent="0.25">
      <c r="B8" s="5"/>
      <c r="C8" s="7" t="s">
        <v>61</v>
      </c>
      <c r="D8" s="85" t="s">
        <v>56</v>
      </c>
      <c r="E8" s="86"/>
      <c r="F8" s="86"/>
      <c r="G8" s="86"/>
      <c r="H8" s="86"/>
      <c r="I8" s="87"/>
      <c r="J8" s="101" t="s">
        <v>57</v>
      </c>
      <c r="K8" s="102"/>
      <c r="L8" s="88" t="s">
        <v>93</v>
      </c>
      <c r="M8" s="89"/>
      <c r="N8" s="89"/>
      <c r="O8" s="89"/>
      <c r="P8" s="89"/>
      <c r="Q8" s="90"/>
      <c r="R8" s="6"/>
    </row>
    <row r="9" spans="2:18" ht="23.25" customHeight="1" thickBot="1" x14ac:dyDescent="0.25">
      <c r="B9" s="5"/>
      <c r="C9" s="7" t="s">
        <v>60</v>
      </c>
      <c r="D9" s="197" t="s">
        <v>78</v>
      </c>
      <c r="E9" s="198"/>
      <c r="F9" s="198"/>
      <c r="G9" s="198"/>
      <c r="H9" s="198"/>
      <c r="I9" s="199"/>
      <c r="J9" s="103" t="s">
        <v>58</v>
      </c>
      <c r="K9" s="104"/>
      <c r="L9" s="200" t="s">
        <v>96</v>
      </c>
      <c r="M9" s="201"/>
      <c r="N9" s="201"/>
      <c r="O9" s="201"/>
      <c r="P9" s="201"/>
      <c r="Q9" s="202"/>
      <c r="R9" s="6"/>
    </row>
    <row r="10" spans="2:18" ht="27.95" customHeight="1" thickBot="1" x14ac:dyDescent="0.25">
      <c r="B10" s="5"/>
      <c r="C10" s="7" t="s">
        <v>59</v>
      </c>
      <c r="D10" s="197" t="s">
        <v>77</v>
      </c>
      <c r="E10" s="198"/>
      <c r="F10" s="198"/>
      <c r="G10" s="198"/>
      <c r="H10" s="198"/>
      <c r="I10" s="199"/>
      <c r="J10" s="105"/>
      <c r="K10" s="106"/>
      <c r="L10" s="203"/>
      <c r="M10" s="204"/>
      <c r="N10" s="204"/>
      <c r="O10" s="204"/>
      <c r="P10" s="204"/>
      <c r="Q10" s="205"/>
      <c r="R10" s="6"/>
    </row>
    <row r="11" spans="2:18" ht="6" customHeight="1" thickBot="1" x14ac:dyDescent="0.25">
      <c r="B11" s="5"/>
      <c r="I11" s="8"/>
      <c r="R11" s="6"/>
    </row>
    <row r="12" spans="2:18" ht="15" customHeight="1" x14ac:dyDescent="0.2">
      <c r="B12" s="5"/>
      <c r="C12" s="152" t="s">
        <v>14</v>
      </c>
      <c r="D12" s="168"/>
      <c r="E12" s="152" t="s">
        <v>62</v>
      </c>
      <c r="F12" s="153"/>
      <c r="G12" s="166" t="s">
        <v>1</v>
      </c>
      <c r="H12" s="167"/>
      <c r="I12" s="152" t="s">
        <v>3</v>
      </c>
      <c r="J12" s="153"/>
      <c r="K12" s="178" t="s">
        <v>6</v>
      </c>
      <c r="L12" s="179"/>
      <c r="M12" s="132" t="s">
        <v>2</v>
      </c>
      <c r="N12" s="169"/>
      <c r="O12" s="170"/>
      <c r="P12" s="162" t="s">
        <v>65</v>
      </c>
      <c r="Q12" s="163"/>
      <c r="R12" s="6"/>
    </row>
    <row r="13" spans="2:18" ht="15" customHeight="1" x14ac:dyDescent="0.2">
      <c r="B13" s="5"/>
      <c r="C13" s="141" t="s">
        <v>92</v>
      </c>
      <c r="D13" s="149"/>
      <c r="E13" s="151">
        <v>1</v>
      </c>
      <c r="F13" s="142"/>
      <c r="G13" s="137" t="s">
        <v>79</v>
      </c>
      <c r="H13" s="138"/>
      <c r="I13" s="141" t="s">
        <v>4</v>
      </c>
      <c r="J13" s="142"/>
      <c r="K13" s="137" t="s">
        <v>8</v>
      </c>
      <c r="L13" s="138"/>
      <c r="M13" s="141" t="s">
        <v>98</v>
      </c>
      <c r="N13" s="149"/>
      <c r="O13" s="171"/>
      <c r="P13" s="164" t="s">
        <v>67</v>
      </c>
      <c r="Q13" s="142"/>
      <c r="R13" s="6"/>
    </row>
    <row r="14" spans="2:18" ht="15.75" customHeight="1" thickBot="1" x14ac:dyDescent="0.25">
      <c r="B14" s="5"/>
      <c r="C14" s="143"/>
      <c r="D14" s="150"/>
      <c r="E14" s="143"/>
      <c r="F14" s="144"/>
      <c r="G14" s="139"/>
      <c r="H14" s="140"/>
      <c r="I14" s="143"/>
      <c r="J14" s="144"/>
      <c r="K14" s="139"/>
      <c r="L14" s="140"/>
      <c r="M14" s="143"/>
      <c r="N14" s="150"/>
      <c r="O14" s="172"/>
      <c r="P14" s="165"/>
      <c r="Q14" s="144"/>
      <c r="R14" s="6"/>
    </row>
    <row r="15" spans="2:18" ht="8.25" customHeight="1" thickBot="1" x14ac:dyDescent="0.25">
      <c r="B15" s="5"/>
      <c r="R15" s="6"/>
    </row>
    <row r="16" spans="2:18" x14ac:dyDescent="0.2">
      <c r="B16" s="5"/>
      <c r="C16" s="132" t="s">
        <v>11</v>
      </c>
      <c r="D16" s="145" t="s">
        <v>26</v>
      </c>
      <c r="E16" s="146"/>
      <c r="F16" s="156" t="s">
        <v>80</v>
      </c>
      <c r="G16" s="157"/>
      <c r="H16" s="9"/>
      <c r="I16" s="9"/>
      <c r="J16" s="9"/>
      <c r="K16" s="9"/>
      <c r="L16" s="9"/>
      <c r="M16" s="10"/>
      <c r="N16" s="10"/>
      <c r="O16" s="10"/>
      <c r="P16" s="10"/>
      <c r="Q16" s="10"/>
      <c r="R16" s="6"/>
    </row>
    <row r="17" spans="2:20" ht="18.75" customHeight="1" x14ac:dyDescent="0.2">
      <c r="B17" s="5"/>
      <c r="C17" s="133"/>
      <c r="D17" s="147" t="s">
        <v>27</v>
      </c>
      <c r="E17" s="148"/>
      <c r="F17" s="158" t="s">
        <v>82</v>
      </c>
      <c r="G17" s="159"/>
      <c r="H17" s="9"/>
      <c r="I17" s="9"/>
      <c r="J17" s="9"/>
      <c r="K17" s="9"/>
      <c r="L17" s="9"/>
      <c r="M17" s="10"/>
      <c r="N17" s="10"/>
      <c r="O17" s="10"/>
      <c r="P17" s="10"/>
      <c r="Q17" s="10"/>
      <c r="R17" s="6"/>
    </row>
    <row r="18" spans="2:20" ht="18.75" customHeight="1" thickBot="1" x14ac:dyDescent="0.25">
      <c r="B18" s="5"/>
      <c r="C18" s="134"/>
      <c r="D18" s="154" t="s">
        <v>28</v>
      </c>
      <c r="E18" s="155"/>
      <c r="F18" s="135" t="s">
        <v>81</v>
      </c>
      <c r="G18" s="136"/>
      <c r="H18" s="9"/>
      <c r="I18" s="9"/>
      <c r="J18" s="9"/>
      <c r="K18" s="9"/>
      <c r="L18" s="9"/>
      <c r="M18" s="10"/>
      <c r="N18" s="10"/>
      <c r="O18" s="10"/>
      <c r="P18" s="10"/>
      <c r="Q18" s="10"/>
      <c r="R18" s="6"/>
    </row>
    <row r="19" spans="2:20" ht="6" customHeight="1" thickBot="1" x14ac:dyDescent="0.25">
      <c r="B19" s="5"/>
      <c r="R19" s="6"/>
    </row>
    <row r="20" spans="2:20" ht="13.5" thickBot="1" x14ac:dyDescent="0.25">
      <c r="B20" s="173" t="s">
        <v>23</v>
      </c>
      <c r="C20" s="174"/>
      <c r="D20" s="174"/>
      <c r="E20" s="174"/>
      <c r="F20" s="174"/>
      <c r="G20" s="174"/>
      <c r="H20" s="174"/>
      <c r="I20" s="174"/>
      <c r="J20" s="174"/>
      <c r="K20" s="174"/>
      <c r="L20" s="174"/>
      <c r="M20" s="174"/>
      <c r="N20" s="174"/>
      <c r="O20" s="174"/>
      <c r="P20" s="174"/>
      <c r="Q20" s="174"/>
      <c r="R20" s="175"/>
    </row>
    <row r="21" spans="2:20" ht="6" customHeight="1" x14ac:dyDescent="0.2">
      <c r="B21" s="5"/>
      <c r="G21" s="11"/>
      <c r="H21" s="11"/>
      <c r="R21" s="6"/>
    </row>
    <row r="22" spans="2:20" ht="4.5" customHeight="1" thickBot="1" x14ac:dyDescent="0.25">
      <c r="B22" s="5"/>
      <c r="R22" s="6"/>
    </row>
    <row r="23" spans="2:20" ht="15.75" customHeight="1" thickBot="1" x14ac:dyDescent="0.25">
      <c r="B23" s="5"/>
      <c r="C23" s="176" t="s">
        <v>12</v>
      </c>
      <c r="D23" s="177"/>
      <c r="E23" s="177"/>
      <c r="F23" s="177"/>
      <c r="G23" s="177"/>
      <c r="H23" s="177"/>
      <c r="I23" s="177"/>
      <c r="J23" s="177"/>
      <c r="K23" s="177"/>
      <c r="L23" s="177"/>
      <c r="M23" s="177"/>
      <c r="N23" s="177"/>
      <c r="O23" s="177"/>
      <c r="P23" s="177"/>
      <c r="Q23" s="161"/>
      <c r="R23" s="6"/>
    </row>
    <row r="24" spans="2:20" ht="27" customHeight="1" thickBot="1" x14ac:dyDescent="0.25">
      <c r="B24" s="5"/>
      <c r="C24" s="12" t="s">
        <v>16</v>
      </c>
      <c r="D24" s="54" t="s">
        <v>86</v>
      </c>
      <c r="E24" s="55"/>
      <c r="F24" s="56"/>
      <c r="G24" s="54" t="s">
        <v>87</v>
      </c>
      <c r="H24" s="55"/>
      <c r="I24" s="56"/>
      <c r="J24" s="54" t="s">
        <v>88</v>
      </c>
      <c r="K24" s="55"/>
      <c r="L24" s="56"/>
      <c r="M24" s="54" t="s">
        <v>89</v>
      </c>
      <c r="N24" s="55"/>
      <c r="O24" s="56"/>
      <c r="P24" s="160" t="s">
        <v>13</v>
      </c>
      <c r="Q24" s="161"/>
      <c r="R24" s="6"/>
    </row>
    <row r="25" spans="2:20" ht="14.45" customHeight="1" x14ac:dyDescent="0.2">
      <c r="B25" s="5"/>
      <c r="C25" s="13" t="s">
        <v>17</v>
      </c>
      <c r="D25" s="69">
        <v>1</v>
      </c>
      <c r="E25" s="70"/>
      <c r="F25" s="71"/>
      <c r="G25" s="69">
        <v>1</v>
      </c>
      <c r="H25" s="70"/>
      <c r="I25" s="71"/>
      <c r="J25" s="69">
        <v>1</v>
      </c>
      <c r="K25" s="70"/>
      <c r="L25" s="71"/>
      <c r="M25" s="69">
        <v>1</v>
      </c>
      <c r="N25" s="70"/>
      <c r="O25" s="71"/>
      <c r="P25" s="189">
        <f>14/14</f>
        <v>1</v>
      </c>
      <c r="Q25" s="190"/>
      <c r="R25" s="6"/>
    </row>
    <row r="26" spans="2:20" ht="14.45" customHeight="1" x14ac:dyDescent="0.2">
      <c r="B26" s="5"/>
      <c r="C26" s="14" t="s">
        <v>15</v>
      </c>
      <c r="D26" s="158">
        <v>9</v>
      </c>
      <c r="E26" s="193"/>
      <c r="F26" s="159"/>
      <c r="G26" s="158">
        <v>9</v>
      </c>
      <c r="H26" s="193"/>
      <c r="I26" s="159"/>
      <c r="J26" s="158">
        <v>6</v>
      </c>
      <c r="K26" s="193"/>
      <c r="L26" s="159"/>
      <c r="M26" s="158"/>
      <c r="N26" s="193"/>
      <c r="O26" s="159"/>
      <c r="P26" s="185">
        <f>SUM(D26:O26)</f>
        <v>24</v>
      </c>
      <c r="Q26" s="186"/>
      <c r="R26" s="6"/>
    </row>
    <row r="27" spans="2:20" ht="15" customHeight="1" thickBot="1" x14ac:dyDescent="0.25">
      <c r="B27" s="5"/>
      <c r="C27" s="15" t="s">
        <v>36</v>
      </c>
      <c r="D27" s="135">
        <v>9</v>
      </c>
      <c r="E27" s="194"/>
      <c r="F27" s="136"/>
      <c r="G27" s="135">
        <v>9</v>
      </c>
      <c r="H27" s="194"/>
      <c r="I27" s="136"/>
      <c r="J27" s="135">
        <v>6</v>
      </c>
      <c r="K27" s="194"/>
      <c r="L27" s="136"/>
      <c r="M27" s="135"/>
      <c r="N27" s="194"/>
      <c r="O27" s="136"/>
      <c r="P27" s="185">
        <f>SUM(D27:O27)</f>
        <v>24</v>
      </c>
      <c r="Q27" s="186"/>
      <c r="R27" s="6"/>
    </row>
    <row r="28" spans="2:20" ht="15" customHeight="1" thickBot="1" x14ac:dyDescent="0.25">
      <c r="B28" s="5"/>
      <c r="C28" s="16" t="s">
        <v>29</v>
      </c>
      <c r="D28" s="206">
        <f>+D26/D27</f>
        <v>1</v>
      </c>
      <c r="E28" s="207"/>
      <c r="F28" s="208"/>
      <c r="G28" s="206">
        <f>+G26/G27</f>
        <v>1</v>
      </c>
      <c r="H28" s="207"/>
      <c r="I28" s="208"/>
      <c r="J28" s="206">
        <f>+J26/J27</f>
        <v>1</v>
      </c>
      <c r="K28" s="207"/>
      <c r="L28" s="208"/>
      <c r="M28" s="206" t="e">
        <f>+M26/M27</f>
        <v>#DIV/0!</v>
      </c>
      <c r="N28" s="207"/>
      <c r="O28" s="208"/>
      <c r="P28" s="209">
        <f t="shared" ref="P28" si="0">+P26/P27</f>
        <v>1</v>
      </c>
      <c r="Q28" s="208"/>
      <c r="R28" s="6"/>
    </row>
    <row r="29" spans="2:20" x14ac:dyDescent="0.2">
      <c r="B29" s="5"/>
      <c r="R29" s="6"/>
      <c r="T29" s="17"/>
    </row>
    <row r="30" spans="2:20" x14ac:dyDescent="0.2">
      <c r="B30" s="5"/>
      <c r="R30" s="6"/>
    </row>
    <row r="31" spans="2:20" x14ac:dyDescent="0.2">
      <c r="B31" s="5"/>
      <c r="I31" s="184"/>
      <c r="J31" s="184"/>
      <c r="K31" s="184"/>
      <c r="L31" s="184"/>
      <c r="M31" s="184"/>
      <c r="N31" s="184"/>
      <c r="O31" s="184"/>
      <c r="P31" s="184"/>
      <c r="Q31" s="184"/>
      <c r="R31" s="6"/>
    </row>
    <row r="32" spans="2:20" x14ac:dyDescent="0.2">
      <c r="B32" s="5"/>
      <c r="I32" s="10"/>
      <c r="J32" s="10"/>
      <c r="K32" s="10"/>
      <c r="L32" s="10"/>
      <c r="M32" s="10"/>
      <c r="N32" s="10"/>
      <c r="O32" s="10"/>
      <c r="P32" s="10"/>
      <c r="Q32" s="10"/>
      <c r="R32" s="6"/>
    </row>
    <row r="33" spans="2:18" x14ac:dyDescent="0.2">
      <c r="B33" s="5"/>
      <c r="I33" s="10"/>
      <c r="J33" s="10"/>
      <c r="K33" s="10"/>
      <c r="L33" s="10"/>
      <c r="M33" s="10"/>
      <c r="N33" s="10"/>
      <c r="O33" s="10"/>
      <c r="P33" s="10"/>
      <c r="Q33" s="10"/>
      <c r="R33" s="6"/>
    </row>
    <row r="34" spans="2:18" x14ac:dyDescent="0.2">
      <c r="B34" s="5"/>
      <c r="I34" s="10"/>
      <c r="J34" s="10"/>
      <c r="K34" s="10"/>
      <c r="L34" s="10"/>
      <c r="M34" s="10"/>
      <c r="N34" s="10"/>
      <c r="O34" s="10"/>
      <c r="P34" s="10"/>
      <c r="Q34" s="10"/>
      <c r="R34" s="6"/>
    </row>
    <row r="35" spans="2:18" x14ac:dyDescent="0.2">
      <c r="B35" s="5"/>
      <c r="I35" s="10"/>
      <c r="J35" s="10"/>
      <c r="K35" s="10"/>
      <c r="L35" s="10"/>
      <c r="M35" s="10"/>
      <c r="N35" s="10"/>
      <c r="O35" s="10"/>
      <c r="P35" s="10"/>
      <c r="Q35" s="10"/>
      <c r="R35" s="6"/>
    </row>
    <row r="36" spans="2:18" x14ac:dyDescent="0.2">
      <c r="B36" s="5"/>
      <c r="I36" s="10"/>
      <c r="J36" s="10"/>
      <c r="K36" s="10"/>
      <c r="L36" s="10"/>
      <c r="M36" s="10"/>
      <c r="N36" s="10"/>
      <c r="O36" s="10"/>
      <c r="P36" s="10"/>
      <c r="Q36" s="10"/>
      <c r="R36" s="6"/>
    </row>
    <row r="37" spans="2:18" x14ac:dyDescent="0.2">
      <c r="B37" s="5"/>
      <c r="I37" s="10"/>
      <c r="J37" s="10"/>
      <c r="K37" s="10"/>
      <c r="L37" s="10"/>
      <c r="M37" s="10"/>
      <c r="N37" s="10"/>
      <c r="O37" s="10"/>
      <c r="P37" s="10"/>
      <c r="Q37" s="10"/>
      <c r="R37" s="6"/>
    </row>
    <row r="38" spans="2:18" x14ac:dyDescent="0.2">
      <c r="B38" s="5"/>
      <c r="I38" s="10"/>
      <c r="J38" s="10"/>
      <c r="K38" s="10"/>
      <c r="L38" s="10"/>
      <c r="M38" s="10"/>
      <c r="N38" s="10"/>
      <c r="O38" s="10"/>
      <c r="P38" s="10"/>
      <c r="Q38" s="10"/>
      <c r="R38" s="6"/>
    </row>
    <row r="39" spans="2:18" x14ac:dyDescent="0.2">
      <c r="B39" s="5"/>
      <c r="I39" s="10"/>
      <c r="J39" s="10"/>
      <c r="K39" s="10"/>
      <c r="L39" s="10"/>
      <c r="M39" s="10"/>
      <c r="N39" s="10"/>
      <c r="O39" s="10"/>
      <c r="P39" s="10"/>
      <c r="Q39" s="10"/>
      <c r="R39" s="6"/>
    </row>
    <row r="40" spans="2:18" x14ac:dyDescent="0.2">
      <c r="B40" s="5"/>
      <c r="I40" s="10"/>
      <c r="J40" s="10"/>
      <c r="K40" s="10"/>
      <c r="L40" s="10"/>
      <c r="M40" s="10"/>
      <c r="N40" s="10"/>
      <c r="O40" s="10"/>
      <c r="P40" s="10"/>
      <c r="Q40" s="10"/>
      <c r="R40" s="6"/>
    </row>
    <row r="41" spans="2:18" ht="7.5" customHeight="1" thickBot="1" x14ac:dyDescent="0.25">
      <c r="B41" s="5"/>
      <c r="I41" s="10"/>
      <c r="J41" s="10"/>
      <c r="K41" s="10"/>
      <c r="L41" s="10"/>
      <c r="M41" s="10"/>
      <c r="N41" s="10"/>
      <c r="O41" s="10"/>
      <c r="P41" s="10"/>
      <c r="Q41" s="10"/>
      <c r="R41" s="6"/>
    </row>
    <row r="42" spans="2:18" ht="64.5" customHeight="1" thickBot="1" x14ac:dyDescent="0.25">
      <c r="B42" s="5"/>
      <c r="C42" s="120" t="s">
        <v>21</v>
      </c>
      <c r="D42" s="121"/>
      <c r="E42" s="121"/>
      <c r="F42" s="121"/>
      <c r="G42" s="121"/>
      <c r="H42" s="121"/>
      <c r="I42" s="121"/>
      <c r="J42" s="121"/>
      <c r="K42" s="79" t="s">
        <v>73</v>
      </c>
      <c r="L42" s="80"/>
      <c r="M42" s="80"/>
      <c r="N42" s="80"/>
      <c r="O42" s="80"/>
      <c r="P42" s="80"/>
      <c r="Q42" s="81"/>
      <c r="R42" s="6"/>
    </row>
    <row r="43" spans="2:18" ht="28.5" customHeight="1" thickBot="1" x14ac:dyDescent="0.25">
      <c r="B43" s="5"/>
      <c r="C43" s="35"/>
      <c r="D43" s="36" t="s">
        <v>75</v>
      </c>
      <c r="E43" s="127" t="s">
        <v>76</v>
      </c>
      <c r="F43" s="127"/>
      <c r="G43" s="127"/>
      <c r="H43" s="127"/>
      <c r="I43" s="127"/>
      <c r="J43" s="128"/>
      <c r="K43" s="2"/>
      <c r="L43" s="3"/>
      <c r="M43" s="3"/>
      <c r="N43" s="3"/>
      <c r="O43" s="3"/>
      <c r="P43" s="3"/>
      <c r="Q43" s="4"/>
      <c r="R43" s="6"/>
    </row>
    <row r="44" spans="2:18" ht="197.25" customHeight="1" thickBot="1" x14ac:dyDescent="0.25">
      <c r="B44" s="5"/>
      <c r="C44" s="18" t="s">
        <v>18</v>
      </c>
      <c r="D44" s="37">
        <v>45382</v>
      </c>
      <c r="E44" s="210" t="s">
        <v>101</v>
      </c>
      <c r="F44" s="211"/>
      <c r="G44" s="211"/>
      <c r="H44" s="211"/>
      <c r="I44" s="211"/>
      <c r="J44" s="212"/>
      <c r="K44" s="118"/>
      <c r="L44" s="118"/>
      <c r="M44" s="118"/>
      <c r="N44" s="118"/>
      <c r="O44" s="118"/>
      <c r="P44" s="118"/>
      <c r="Q44" s="119"/>
      <c r="R44" s="6"/>
    </row>
    <row r="45" spans="2:18" ht="187.5" customHeight="1" thickBot="1" x14ac:dyDescent="0.25">
      <c r="B45" s="5"/>
      <c r="C45" s="19" t="s">
        <v>19</v>
      </c>
      <c r="D45" s="37">
        <v>45473</v>
      </c>
      <c r="E45" s="210" t="s">
        <v>103</v>
      </c>
      <c r="F45" s="211"/>
      <c r="G45" s="211"/>
      <c r="H45" s="211"/>
      <c r="I45" s="211"/>
      <c r="J45" s="212"/>
      <c r="K45" s="118"/>
      <c r="L45" s="118"/>
      <c r="M45" s="118"/>
      <c r="N45" s="118"/>
      <c r="O45" s="118"/>
      <c r="P45" s="118"/>
      <c r="Q45" s="119"/>
      <c r="R45" s="6"/>
    </row>
    <row r="46" spans="2:18" ht="114.75" customHeight="1" thickBot="1" x14ac:dyDescent="0.25">
      <c r="B46" s="5"/>
      <c r="C46" s="20" t="s">
        <v>64</v>
      </c>
      <c r="D46" s="37">
        <v>45565</v>
      </c>
      <c r="E46" s="210" t="s">
        <v>116</v>
      </c>
      <c r="F46" s="211"/>
      <c r="G46" s="211"/>
      <c r="H46" s="211"/>
      <c r="I46" s="211"/>
      <c r="J46" s="212"/>
      <c r="K46" s="122"/>
      <c r="L46" s="122"/>
      <c r="M46" s="122"/>
      <c r="N46" s="122"/>
      <c r="O46" s="122"/>
      <c r="P46" s="122"/>
      <c r="Q46" s="123"/>
      <c r="R46" s="6"/>
    </row>
    <row r="47" spans="2:18" ht="92.25" customHeight="1" thickBot="1" x14ac:dyDescent="0.25">
      <c r="B47" s="5"/>
      <c r="C47" s="19" t="s">
        <v>20</v>
      </c>
      <c r="D47" s="38"/>
      <c r="E47" s="213"/>
      <c r="F47" s="214"/>
      <c r="G47" s="214"/>
      <c r="H47" s="214"/>
      <c r="I47" s="214"/>
      <c r="J47" s="215"/>
      <c r="K47" s="118"/>
      <c r="L47" s="118"/>
      <c r="M47" s="118"/>
      <c r="N47" s="118"/>
      <c r="O47" s="118"/>
      <c r="P47" s="118"/>
      <c r="Q47" s="119"/>
      <c r="R47" s="6"/>
    </row>
    <row r="48" spans="2:18" x14ac:dyDescent="0.2">
      <c r="B48" s="5"/>
      <c r="R48" s="6"/>
    </row>
    <row r="49" spans="2:18" ht="13.5" thickBot="1" x14ac:dyDescent="0.25">
      <c r="B49" s="21"/>
      <c r="C49" s="22"/>
      <c r="D49" s="22"/>
      <c r="E49" s="22"/>
      <c r="F49" s="22"/>
      <c r="G49" s="22"/>
      <c r="H49" s="22"/>
      <c r="I49" s="22"/>
      <c r="J49" s="22"/>
      <c r="K49" s="22"/>
      <c r="L49" s="22"/>
      <c r="M49" s="22"/>
      <c r="N49" s="22"/>
      <c r="O49" s="22"/>
      <c r="P49" s="22"/>
      <c r="Q49" s="22"/>
      <c r="R49" s="23"/>
    </row>
    <row r="88" spans="3:21" hidden="1" x14ac:dyDescent="0.2"/>
    <row r="89" spans="3:21" hidden="1" x14ac:dyDescent="0.2"/>
    <row r="90" spans="3:21" hidden="1" x14ac:dyDescent="0.2"/>
    <row r="91" spans="3:21" ht="28.5" hidden="1" customHeight="1" x14ac:dyDescent="0.2"/>
    <row r="92" spans="3:21" hidden="1" x14ac:dyDescent="0.2"/>
    <row r="93" spans="3:21" hidden="1" x14ac:dyDescent="0.2"/>
    <row r="94" spans="3:21" ht="13.5" hidden="1" thickBot="1" x14ac:dyDescent="0.25"/>
    <row r="95" spans="3:21" ht="13.5" hidden="1" thickBot="1" x14ac:dyDescent="0.25">
      <c r="C95" s="24" t="s">
        <v>38</v>
      </c>
      <c r="D95" s="25"/>
      <c r="H95" s="33" t="s">
        <v>22</v>
      </c>
      <c r="I95" s="33" t="s">
        <v>24</v>
      </c>
      <c r="J95" s="33" t="s">
        <v>66</v>
      </c>
      <c r="U95" s="26" t="s">
        <v>30</v>
      </c>
    </row>
    <row r="96" spans="3:21" ht="25.5" hidden="1" x14ac:dyDescent="0.2">
      <c r="C96" s="27" t="s">
        <v>45</v>
      </c>
      <c r="D96" s="28"/>
      <c r="H96" s="34" t="s">
        <v>4</v>
      </c>
      <c r="I96" s="34" t="s">
        <v>7</v>
      </c>
      <c r="J96" s="34" t="s">
        <v>67</v>
      </c>
      <c r="M96" s="117"/>
      <c r="N96" s="117"/>
    </row>
    <row r="97" spans="3:14" ht="25.5" hidden="1" x14ac:dyDescent="0.2">
      <c r="C97" s="27" t="s">
        <v>46</v>
      </c>
      <c r="D97" s="28"/>
      <c r="H97" s="34" t="s">
        <v>72</v>
      </c>
      <c r="I97" s="34" t="s">
        <v>25</v>
      </c>
      <c r="J97" s="34" t="s">
        <v>68</v>
      </c>
      <c r="M97" s="111"/>
      <c r="N97" s="111"/>
    </row>
    <row r="98" spans="3:14" ht="38.25" hidden="1" x14ac:dyDescent="0.2">
      <c r="C98" s="27" t="s">
        <v>47</v>
      </c>
      <c r="D98" s="28"/>
      <c r="H98" s="34" t="s">
        <v>5</v>
      </c>
      <c r="I98" s="34" t="s">
        <v>8</v>
      </c>
      <c r="J98" s="34" t="s">
        <v>69</v>
      </c>
      <c r="M98" s="111"/>
      <c r="N98" s="111"/>
    </row>
    <row r="99" spans="3:14" hidden="1" x14ac:dyDescent="0.2">
      <c r="C99" s="27" t="s">
        <v>48</v>
      </c>
      <c r="D99" s="28"/>
      <c r="H99" s="34"/>
      <c r="I99" s="34" t="s">
        <v>71</v>
      </c>
      <c r="J99" s="34" t="s">
        <v>70</v>
      </c>
      <c r="M99" s="111"/>
      <c r="N99" s="111"/>
    </row>
    <row r="100" spans="3:14" ht="25.5" hidden="1" x14ac:dyDescent="0.2">
      <c r="C100" s="27" t="s">
        <v>49</v>
      </c>
      <c r="D100" s="28"/>
      <c r="H100" s="34"/>
      <c r="I100" s="34" t="s">
        <v>9</v>
      </c>
      <c r="J100" s="34" t="s">
        <v>74</v>
      </c>
      <c r="M100" s="111"/>
      <c r="N100" s="111"/>
    </row>
    <row r="101" spans="3:14" hidden="1" x14ac:dyDescent="0.2">
      <c r="C101" s="27" t="s">
        <v>50</v>
      </c>
      <c r="D101" s="28"/>
      <c r="H101" s="34"/>
      <c r="I101" s="34" t="s">
        <v>10</v>
      </c>
      <c r="J101" s="34"/>
      <c r="M101" s="111"/>
      <c r="N101" s="111"/>
    </row>
    <row r="102" spans="3:14" hidden="1" x14ac:dyDescent="0.2">
      <c r="C102" s="27" t="s">
        <v>51</v>
      </c>
      <c r="D102" s="28"/>
      <c r="M102" s="117"/>
      <c r="N102" s="117"/>
    </row>
    <row r="103" spans="3:14" ht="66" hidden="1" customHeight="1" x14ac:dyDescent="0.2">
      <c r="C103" s="27" t="s">
        <v>52</v>
      </c>
      <c r="D103" s="28"/>
      <c r="M103" s="131"/>
      <c r="N103" s="131"/>
    </row>
    <row r="104" spans="3:14" hidden="1" x14ac:dyDescent="0.2">
      <c r="C104" s="27" t="s">
        <v>37</v>
      </c>
      <c r="D104" s="28"/>
    </row>
    <row r="105" spans="3:14" ht="25.5" hidden="1" x14ac:dyDescent="0.2">
      <c r="C105" s="27" t="s">
        <v>53</v>
      </c>
      <c r="D105" s="28"/>
    </row>
    <row r="106" spans="3:14" ht="25.5" hidden="1" x14ac:dyDescent="0.2">
      <c r="C106" s="27" t="s">
        <v>54</v>
      </c>
      <c r="D106" s="28"/>
    </row>
    <row r="107" spans="3:14" ht="25.5" hidden="1" x14ac:dyDescent="0.2">
      <c r="C107" s="27" t="s">
        <v>55</v>
      </c>
      <c r="D107" s="28"/>
    </row>
    <row r="108" spans="3:14" hidden="1" x14ac:dyDescent="0.2">
      <c r="C108" s="27" t="s">
        <v>40</v>
      </c>
      <c r="D108" s="29"/>
    </row>
    <row r="109" spans="3:14" hidden="1" x14ac:dyDescent="0.2">
      <c r="C109" s="27" t="s">
        <v>39</v>
      </c>
      <c r="D109" s="30"/>
    </row>
    <row r="110" spans="3:14" hidden="1" x14ac:dyDescent="0.2">
      <c r="C110" s="27" t="s">
        <v>56</v>
      </c>
      <c r="D110" s="29"/>
    </row>
    <row r="111" spans="3:14" hidden="1" x14ac:dyDescent="0.2"/>
    <row r="112" spans="3:14" ht="6.75" hidden="1" customHeight="1" x14ac:dyDescent="0.2"/>
    <row r="113" spans="3:3" ht="15" hidden="1" customHeight="1" x14ac:dyDescent="0.2">
      <c r="C113" s="31" t="s">
        <v>30</v>
      </c>
    </row>
    <row r="114" spans="3:3" ht="18.75" hidden="1" customHeight="1" x14ac:dyDescent="0.2">
      <c r="C114" s="31" t="s">
        <v>33</v>
      </c>
    </row>
    <row r="115" spans="3:3" ht="15" hidden="1" customHeight="1" x14ac:dyDescent="0.2">
      <c r="C115" s="31" t="s">
        <v>41</v>
      </c>
    </row>
    <row r="116" spans="3:3" ht="11.25" hidden="1" customHeight="1" x14ac:dyDescent="0.2">
      <c r="C116" s="31" t="s">
        <v>31</v>
      </c>
    </row>
    <row r="117" spans="3:3" ht="16.5" hidden="1" customHeight="1" x14ac:dyDescent="0.2">
      <c r="C117" s="31" t="s">
        <v>32</v>
      </c>
    </row>
    <row r="118" spans="3:3" ht="12" hidden="1" customHeight="1" x14ac:dyDescent="0.2">
      <c r="C118" s="31" t="s">
        <v>34</v>
      </c>
    </row>
    <row r="119" spans="3:3" ht="25.5" hidden="1" customHeight="1" x14ac:dyDescent="0.2">
      <c r="C119" s="31" t="s">
        <v>35</v>
      </c>
    </row>
    <row r="120" spans="3:3" ht="27.75" hidden="1" customHeight="1" x14ac:dyDescent="0.2">
      <c r="C120" s="31" t="s">
        <v>42</v>
      </c>
    </row>
    <row r="121" spans="3:3" ht="36.75" hidden="1" customHeight="1" x14ac:dyDescent="0.2">
      <c r="C121" s="32" t="s">
        <v>43</v>
      </c>
    </row>
    <row r="122" spans="3:3" hidden="1" x14ac:dyDescent="0.2">
      <c r="C122" s="31" t="s">
        <v>44</v>
      </c>
    </row>
    <row r="123" spans="3:3" hidden="1" x14ac:dyDescent="0.2"/>
    <row r="124" spans="3:3" hidden="1" x14ac:dyDescent="0.2"/>
    <row r="125" spans="3:3" hidden="1" x14ac:dyDescent="0.2"/>
    <row r="126" spans="3:3" hidden="1" x14ac:dyDescent="0.2"/>
    <row r="127" spans="3:3" hidden="1" x14ac:dyDescent="0.2"/>
    <row r="128" spans="3:3"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sheetData>
  <mergeCells count="83">
    <mergeCell ref="M103:N103"/>
    <mergeCell ref="M96:N96"/>
    <mergeCell ref="M97:N97"/>
    <mergeCell ref="M98:N98"/>
    <mergeCell ref="M99:N99"/>
    <mergeCell ref="M100:N100"/>
    <mergeCell ref="M101:N101"/>
    <mergeCell ref="M102:N102"/>
    <mergeCell ref="E45:J45"/>
    <mergeCell ref="K45:Q45"/>
    <mergeCell ref="E46:J46"/>
    <mergeCell ref="K46:Q46"/>
    <mergeCell ref="E47:J47"/>
    <mergeCell ref="K47:Q47"/>
    <mergeCell ref="I31:Q31"/>
    <mergeCell ref="C42:J42"/>
    <mergeCell ref="K42:Q42"/>
    <mergeCell ref="E43:J43"/>
    <mergeCell ref="E44:J44"/>
    <mergeCell ref="K44:Q44"/>
    <mergeCell ref="D27:F27"/>
    <mergeCell ref="G27:I27"/>
    <mergeCell ref="J27:L27"/>
    <mergeCell ref="M27:O27"/>
    <mergeCell ref="P27:Q27"/>
    <mergeCell ref="D28:F28"/>
    <mergeCell ref="G28:I28"/>
    <mergeCell ref="J28:L28"/>
    <mergeCell ref="M28:O28"/>
    <mergeCell ref="P28:Q28"/>
    <mergeCell ref="D25:F25"/>
    <mergeCell ref="G25:I25"/>
    <mergeCell ref="J25:L25"/>
    <mergeCell ref="M25:O25"/>
    <mergeCell ref="P25:Q25"/>
    <mergeCell ref="D26:F26"/>
    <mergeCell ref="G26:I26"/>
    <mergeCell ref="J26:L26"/>
    <mergeCell ref="M26:O26"/>
    <mergeCell ref="P26:Q26"/>
    <mergeCell ref="B20:R20"/>
    <mergeCell ref="C23:Q23"/>
    <mergeCell ref="D24:F24"/>
    <mergeCell ref="G24:I24"/>
    <mergeCell ref="J24:L24"/>
    <mergeCell ref="M24:O24"/>
    <mergeCell ref="P24:Q24"/>
    <mergeCell ref="C16:C18"/>
    <mergeCell ref="D16:E16"/>
    <mergeCell ref="F16:G16"/>
    <mergeCell ref="D17:E17"/>
    <mergeCell ref="F17:G17"/>
    <mergeCell ref="D18:E18"/>
    <mergeCell ref="F18:G18"/>
    <mergeCell ref="P12:Q12"/>
    <mergeCell ref="C13:D14"/>
    <mergeCell ref="E13:F14"/>
    <mergeCell ref="G13:H14"/>
    <mergeCell ref="I13:J14"/>
    <mergeCell ref="K13:L14"/>
    <mergeCell ref="M13:O14"/>
    <mergeCell ref="P13:Q14"/>
    <mergeCell ref="C12:D12"/>
    <mergeCell ref="E12:F12"/>
    <mergeCell ref="G12:H12"/>
    <mergeCell ref="I12:J12"/>
    <mergeCell ref="K12:L12"/>
    <mergeCell ref="M12:O12"/>
    <mergeCell ref="D9:I9"/>
    <mergeCell ref="J9:K10"/>
    <mergeCell ref="L9:Q10"/>
    <mergeCell ref="D10:I10"/>
    <mergeCell ref="B2:D4"/>
    <mergeCell ref="E2:N4"/>
    <mergeCell ref="O2:R2"/>
    <mergeCell ref="O3:R3"/>
    <mergeCell ref="O4:R4"/>
    <mergeCell ref="B5:R5"/>
    <mergeCell ref="B6:R6"/>
    <mergeCell ref="C7:Q7"/>
    <mergeCell ref="D8:I8"/>
    <mergeCell ref="J8:K8"/>
    <mergeCell ref="L8:Q8"/>
  </mergeCells>
  <dataValidations count="19">
    <dataValidation allowBlank="1" showInputMessage="1" showErrorMessage="1" prompt="Identifique el resultado del indicador en la medición desarrollada" sqref="D28 G28 J28 P28 M28"/>
    <dataValidation allowBlank="1" showInputMessage="1" showErrorMessage="1" prompt="Identifique el valor registrado en el denominador de la fórmula de cálculo" sqref="M27 G27 J27 D27"/>
    <dataValidation allowBlank="1" showInputMessage="1" showErrorMessage="1" prompt="Identifique el valor registrado en el numerador de la fórmula de cálculo" sqref="P26:P27 G26 J26 M26 D26"/>
    <dataValidation type="list" allowBlank="1" showInputMessage="1" showErrorMessage="1" prompt="Selecione de la lista desplegable la tendencia esperada" sqref="P13:Q14">
      <formula1>$J$96:$J$100</formula1>
    </dataValidation>
    <dataValidation allowBlank="1" showInputMessage="1" showErrorMessage="1" prompt="Identifique el(los) valor(es)  los valores máximos o mínimos de este rango de gestión." sqref="F16:G17"/>
    <dataValidation allowBlank="1" showInputMessage="1" showErrorMessage="1" prompt="Establezca el nombre del indicador" sqref="L8:Q8"/>
    <dataValidation allowBlank="1" showInputMessage="1" showErrorMessage="1" prompt="Es el diagnóstico inicial o la medición realizada al comienzo que sirve como marco de referencia para el cálculo de avance del indicador. _x000a_Cuando no se tenga se indica &quot;No aplica&quot;" sqref="E13:F14"/>
    <dataValidation type="list" allowBlank="1" showInputMessage="1" showErrorMessage="1" sqref="D8:I8">
      <formula1>$C$96:$C$110</formula1>
    </dataValidation>
    <dataValidation allowBlank="1" showInputMessage="1" showErrorMessage="1" prompt="Realice un pequeño análisis, acerca del cumplimiento o incumplimiento del indicador, identificando los factores que fueron relevantes en el resultado del indicador." sqref="C44:C47 E44:J47"/>
    <dataValidation allowBlank="1" showInputMessage="1" showErrorMessage="1" prompt="Valor que se espera alcance el Indicador" sqref="D25 G25 J25 P25 M25"/>
    <dataValidation allowBlank="1" showInputMessage="1" showErrorMessage="1" prompt="Identifique el(los) valor(es)  los valores máximos o mínimos de este rango de gestión. Tenga en cuenta que la meta definida para el indicador no puede estar en el rango bajo. " sqref="F18:G18"/>
    <dataValidation allowBlank="1" showInputMessage="1" showErrorMessage="1" prompt="Identifique la fuente de información usada para el reporte del indicador." sqref="M13"/>
    <dataValidation type="list" allowBlank="1" showInputMessage="1" showErrorMessage="1" prompt="Seleccione de la lista desplegable el tipo de indicador (eficacia: lograr el cumplimiento de las actividades, eficiencia: adecuado uso de los recursos Vs resultados o efectividad: uso eficiente de recursos para el logro de los objetivos) " sqref="I13:J14">
      <formula1>Tipo_indicador</formula1>
    </dataValidation>
    <dataValidation allowBlank="1" showInputMessage="1" showErrorMessage="1" prompt="Magnitud o relación de magnitudes que se referencia para la medición. _x000a_Ejemplo: Porcentaje, Minutos,  Pesos, Unidad o (Unidad/Año)" sqref="G13:H14"/>
    <dataValidation allowBlank="1" showInputMessage="1" showErrorMessage="1" prompt="Fórmula matemática utilizada para medir el indicador." sqref="C13"/>
    <dataValidation allowBlank="1" showInputMessage="1" showErrorMessage="1" prompt="Realice una breve descripción de que pretende medir el indicador." sqref="L9:Q10"/>
    <dataValidation allowBlank="1" showInputMessage="1" showErrorMessage="1" prompt="Identifique el cargo y dependencia del servidor responsable de  reportar y análisis del indicador (solamente se registra el servidor que consolida la información final)." sqref="D10:I10"/>
    <dataValidation allowBlank="1" showInputMessage="1" showErrorMessage="1" prompt="Identifique el cargo del Directivo responsable del Proceso." sqref="D9:I9"/>
    <dataValidation type="list" allowBlank="1" showInputMessage="1" showErrorMessage="1" prompt="Seleccione de la lista desplegable, la periodicidad de medición del indicador." sqref="K13:L14">
      <formula1>Periodicidad</formula1>
    </dataValidation>
  </dataValidations>
  <hyperlinks>
    <hyperlink ref="C8" location="'INSTRUCTIVO '!D10" display="Proceso :"/>
    <hyperlink ref="C9" location="'INSTRUCTIVO '!A1" display="Responsables: "/>
    <hyperlink ref="J9" location="'INSTRUCTIVO '!A1" display="Objetivo del Indicador"/>
    <hyperlink ref="C10" location="'INSTRUCTIVO '!A1" display="Responsable de la Medición "/>
  </hyperlinks>
  <printOptions horizontalCentered="1" verticalCentered="1"/>
  <pageMargins left="0" right="0" top="0" bottom="0.55118110236220474" header="0.19685039370078741" footer="0.31496062992125984"/>
  <pageSetup scale="61" orientation="landscape" r:id="rId1"/>
  <headerFooter>
    <oddFooter>&amp;R&amp;"Arial Narrow,Normal"&amp;8&amp;P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9"/>
  <sheetViews>
    <sheetView zoomScale="120" zoomScaleNormal="120" workbookViewId="0">
      <selection activeCell="I11" sqref="I11"/>
    </sheetView>
  </sheetViews>
  <sheetFormatPr baseColWidth="10" defaultRowHeight="15" x14ac:dyDescent="0.25"/>
  <cols>
    <col min="1" max="1" width="38.42578125" customWidth="1"/>
  </cols>
  <sheetData>
    <row r="1" spans="1:9" x14ac:dyDescent="0.25">
      <c r="A1" s="42" t="s">
        <v>104</v>
      </c>
      <c r="B1" s="216">
        <v>0.5</v>
      </c>
      <c r="C1" s="216">
        <v>0.45</v>
      </c>
      <c r="D1" s="216">
        <v>0.05</v>
      </c>
      <c r="E1" s="43">
        <v>1</v>
      </c>
      <c r="F1" s="217" t="s">
        <v>70</v>
      </c>
      <c r="G1" s="218" t="s">
        <v>105</v>
      </c>
    </row>
    <row r="2" spans="1:9" x14ac:dyDescent="0.25">
      <c r="A2" s="44" t="s">
        <v>106</v>
      </c>
      <c r="B2" s="45" t="s">
        <v>107</v>
      </c>
      <c r="C2" s="46" t="s">
        <v>108</v>
      </c>
      <c r="D2" s="46" t="s">
        <v>109</v>
      </c>
      <c r="E2" s="219" t="s">
        <v>110</v>
      </c>
      <c r="F2" s="220"/>
      <c r="G2" s="218"/>
    </row>
    <row r="3" spans="1:9" ht="15.75" thickBot="1" x14ac:dyDescent="0.3">
      <c r="A3" s="47" t="s">
        <v>39</v>
      </c>
      <c r="B3" s="48">
        <f>+(1*0.5)</f>
        <v>0.5</v>
      </c>
      <c r="C3" s="49">
        <f>+( 1*0.45)</f>
        <v>0.45</v>
      </c>
      <c r="D3" s="49">
        <f>+( 1*0.05)</f>
        <v>0.05</v>
      </c>
      <c r="E3" s="221">
        <f>SUM(B3:D3)</f>
        <v>1</v>
      </c>
      <c r="F3" s="222">
        <f>+E3</f>
        <v>1</v>
      </c>
      <c r="G3" s="50">
        <f t="shared" ref="G3:G7" si="0">+F3/600%</f>
        <v>0.16666666666666666</v>
      </c>
      <c r="I3" s="51"/>
    </row>
    <row r="4" spans="1:9" ht="15.75" thickBot="1" x14ac:dyDescent="0.3">
      <c r="A4" s="47" t="s">
        <v>111</v>
      </c>
      <c r="B4" s="48">
        <f>+( 1*0.5)</f>
        <v>0.5</v>
      </c>
      <c r="C4" s="49">
        <f>+( 1*0.45)</f>
        <v>0.45</v>
      </c>
      <c r="D4" s="49">
        <f t="shared" ref="D4:D8" si="1">+( 0*0.05)</f>
        <v>0</v>
      </c>
      <c r="E4" s="221">
        <f t="shared" ref="E4:E7" si="2">SUM(B4:D4)</f>
        <v>0.95</v>
      </c>
      <c r="F4" s="52">
        <f>+E4+F3</f>
        <v>1.95</v>
      </c>
      <c r="G4" s="50">
        <f t="shared" si="0"/>
        <v>0.32500000000000001</v>
      </c>
    </row>
    <row r="5" spans="1:9" ht="15.75" thickBot="1" x14ac:dyDescent="0.3">
      <c r="A5" s="47" t="s">
        <v>112</v>
      </c>
      <c r="B5" s="48">
        <f>+( 1*0.5)</f>
        <v>0.5</v>
      </c>
      <c r="C5" s="49">
        <f>+( 1*0.45)</f>
        <v>0.45</v>
      </c>
      <c r="D5" s="49">
        <f t="shared" si="1"/>
        <v>0</v>
      </c>
      <c r="E5" s="221">
        <f t="shared" si="2"/>
        <v>0.95</v>
      </c>
      <c r="F5" s="52">
        <f>+E5+F4</f>
        <v>2.9</v>
      </c>
      <c r="G5" s="50">
        <f t="shared" si="0"/>
        <v>0.48333333333333334</v>
      </c>
    </row>
    <row r="6" spans="1:9" ht="15.75" thickBot="1" x14ac:dyDescent="0.3">
      <c r="A6" s="47" t="s">
        <v>113</v>
      </c>
      <c r="B6" s="48">
        <f>+( 1*0.5)</f>
        <v>0.5</v>
      </c>
      <c r="C6" s="49">
        <f>+( 1*0.45)</f>
        <v>0.45</v>
      </c>
      <c r="D6" s="49">
        <f>+( 0.5*0.05)</f>
        <v>2.5000000000000001E-2</v>
      </c>
      <c r="E6" s="221">
        <f t="shared" si="2"/>
        <v>0.97499999999999998</v>
      </c>
      <c r="F6" s="52">
        <f>+E6+F5</f>
        <v>3.875</v>
      </c>
      <c r="G6" s="50">
        <f t="shared" si="0"/>
        <v>0.64583333333333337</v>
      </c>
    </row>
    <row r="7" spans="1:9" ht="15.75" thickBot="1" x14ac:dyDescent="0.3">
      <c r="A7" s="47" t="s">
        <v>114</v>
      </c>
      <c r="B7" s="48">
        <f>+( 1*0.5)</f>
        <v>0.5</v>
      </c>
      <c r="C7" s="49">
        <f>+( 0.5*0.45)</f>
        <v>0.22500000000000001</v>
      </c>
      <c r="D7" s="49">
        <f t="shared" si="1"/>
        <v>0</v>
      </c>
      <c r="E7" s="221">
        <f t="shared" si="2"/>
        <v>0.72499999999999998</v>
      </c>
      <c r="F7" s="52">
        <f>+E7+F6</f>
        <v>4.5999999999999996</v>
      </c>
      <c r="G7" s="50">
        <f t="shared" si="0"/>
        <v>0.76666666666666661</v>
      </c>
    </row>
    <row r="8" spans="1:9" ht="15.75" thickBot="1" x14ac:dyDescent="0.3">
      <c r="A8" s="47" t="s">
        <v>56</v>
      </c>
      <c r="B8" s="48">
        <f t="shared" ref="B8" si="3">+( 0*0.5)</f>
        <v>0</v>
      </c>
      <c r="C8" s="49">
        <f t="shared" ref="C8" si="4">+( 0*0.45)</f>
        <v>0</v>
      </c>
      <c r="D8" s="49">
        <f t="shared" si="1"/>
        <v>0</v>
      </c>
      <c r="E8" s="221">
        <f>SUM(B8:D8)</f>
        <v>0</v>
      </c>
      <c r="F8" s="52">
        <f>+E8+F7</f>
        <v>4.5999999999999996</v>
      </c>
      <c r="G8" s="50">
        <f>+F8/600%</f>
        <v>0.76666666666666661</v>
      </c>
    </row>
    <row r="9" spans="1:9" ht="15.75" thickBot="1" x14ac:dyDescent="0.3">
      <c r="A9" s="47">
        <v>6</v>
      </c>
      <c r="B9">
        <v>5</v>
      </c>
      <c r="C9">
        <v>4.5</v>
      </c>
      <c r="D9">
        <v>1.5</v>
      </c>
      <c r="E9" s="53"/>
      <c r="F9" s="223">
        <f>+(5*50%)+(4.5*45%)+(1.5*5%)</f>
        <v>4.6000000000000005</v>
      </c>
      <c r="G9" s="224">
        <f>+F9/600%</f>
        <v>0.76666666666666672</v>
      </c>
    </row>
  </sheetData>
  <mergeCells count="2">
    <mergeCell ref="F1:F2"/>
    <mergeCell ref="G1:G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Auditorias internas realizadas </vt:lpstr>
      <vt:lpstr>Informes de seguimiento y evalu</vt:lpstr>
      <vt:lpstr>Ponderacion</vt:lpstr>
      <vt:lpstr>'Auditorias internas realizadas '!Área_de_impresión</vt:lpstr>
      <vt:lpstr>'Informes de seguimiento y evalu'!Área_de_impresión</vt:lpstr>
      <vt:lpstr>'Informes de seguimiento y evalu'!Fuente_indicador</vt:lpstr>
      <vt:lpstr>Fuente_indicador</vt:lpstr>
      <vt:lpstr>'Informes de seguimiento y evalu'!Periodicidad</vt:lpstr>
      <vt:lpstr>Periodicidad</vt:lpstr>
      <vt:lpstr>'Auditorias internas realizadas '!Tipo_indicador</vt:lpstr>
      <vt:lpstr>'Informes de seguimiento y evalu'!Tipo_indicador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Concejo</dc:creator>
  <cp:lastModifiedBy>BORIS JOSE RODRIGUEZ GONZALEZ</cp:lastModifiedBy>
  <cp:lastPrinted>2014-02-18T15:51:38Z</cp:lastPrinted>
  <dcterms:created xsi:type="dcterms:W3CDTF">2013-03-27T13:59:56Z</dcterms:created>
  <dcterms:modified xsi:type="dcterms:W3CDTF">2024-10-24T14:49:14Z</dcterms:modified>
</cp:coreProperties>
</file>