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13"/>
  <workbookPr/>
  <mc:AlternateContent xmlns:mc="http://schemas.openxmlformats.org/markup-compatibility/2006">
    <mc:Choice Requires="x15">
      <x15ac:absPath xmlns:x15ac="http://schemas.microsoft.com/office/spreadsheetml/2010/11/ac" url="https://saludcapitalgovco-my.sharepoint.com/personal/jlcortes_saludcapital_gov_co/Documents/2024/Provisión_Informacion/Concejo_de_Bogotá/Radicado_2024ER23060_proposicion_745_conducta_NNA/"/>
    </mc:Choice>
  </mc:AlternateContent>
  <xr:revisionPtr revIDLastSave="0" documentId="11_C164CB9F50A5E0FAF4D2C99463AD20F368CA2E91" xr6:coauthVersionLast="47" xr6:coauthVersionMax="47" xr10:uidLastSave="{00000000-0000-0000-0000-000000000000}"/>
  <bookViews>
    <workbookView xWindow="0" yWindow="0" windowWidth="28800" windowHeight="11175" firstSheet="1" activeTab="1" xr2:uid="{00000000-000D-0000-FFFF-FFFF00000000}"/>
  </bookViews>
  <sheets>
    <sheet name="1.1.  Ideación " sheetId="3" r:id="rId1"/>
    <sheet name="1.2 Intento" sheetId="2" r:id="rId2"/>
    <sheet name="1.3 Mortalidad por suicidio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3" i="1" l="1"/>
  <c r="S43" i="1"/>
  <c r="S42" i="1"/>
  <c r="L45" i="1"/>
  <c r="M45" i="1"/>
  <c r="M44" i="1"/>
  <c r="K41" i="1" l="1"/>
  <c r="K35" i="1"/>
  <c r="AB40" i="2" l="1"/>
  <c r="AA60" i="2"/>
  <c r="AA59" i="2"/>
  <c r="AA58" i="2"/>
  <c r="AA57" i="2"/>
  <c r="AA56" i="2"/>
  <c r="AA55" i="2"/>
  <c r="AA54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Z61" i="2"/>
  <c r="Y61" i="2"/>
  <c r="T61" i="2"/>
  <c r="S61" i="2"/>
  <c r="W61" i="2"/>
  <c r="V61" i="2"/>
  <c r="AB63" i="3"/>
  <c r="AB62" i="3"/>
  <c r="AB61" i="3"/>
  <c r="AB60" i="3"/>
  <c r="AB59" i="3"/>
  <c r="AB58" i="3"/>
  <c r="AB57" i="3"/>
  <c r="AB56" i="3"/>
  <c r="AB55" i="3"/>
  <c r="AB54" i="3"/>
  <c r="AB53" i="3"/>
  <c r="AB52" i="3"/>
  <c r="AB51" i="3"/>
  <c r="AB50" i="3"/>
  <c r="AB49" i="3"/>
  <c r="AB48" i="3"/>
  <c r="AB47" i="3"/>
  <c r="AB46" i="3"/>
  <c r="AB45" i="3"/>
  <c r="AB44" i="3"/>
  <c r="AB43" i="3"/>
  <c r="AB42" i="3"/>
  <c r="Q63" i="3"/>
  <c r="P63" i="3"/>
  <c r="AA62" i="3"/>
  <c r="AA61" i="3"/>
  <c r="AA60" i="3"/>
  <c r="AA59" i="3"/>
  <c r="AA58" i="3"/>
  <c r="AA57" i="3"/>
  <c r="AA56" i="3"/>
  <c r="AA55" i="3"/>
  <c r="AA54" i="3"/>
  <c r="AA53" i="3"/>
  <c r="AA52" i="3"/>
  <c r="AA51" i="3"/>
  <c r="AA50" i="3"/>
  <c r="AA49" i="3"/>
  <c r="AA48" i="3"/>
  <c r="AA47" i="3"/>
  <c r="AA46" i="3"/>
  <c r="AA45" i="3"/>
  <c r="AA44" i="3"/>
  <c r="AA43" i="3"/>
  <c r="AA42" i="3"/>
  <c r="AA63" i="3" s="1"/>
  <c r="Z63" i="3"/>
  <c r="Y63" i="3"/>
  <c r="T63" i="3"/>
  <c r="S63" i="3"/>
  <c r="AA61" i="2" l="1"/>
  <c r="O52" i="3"/>
  <c r="O62" i="3"/>
  <c r="O61" i="3"/>
  <c r="O60" i="3"/>
  <c r="O59" i="3"/>
  <c r="O58" i="3"/>
  <c r="O57" i="3"/>
  <c r="O56" i="3"/>
  <c r="O55" i="3"/>
  <c r="O54" i="3"/>
  <c r="O53" i="3"/>
  <c r="O50" i="3"/>
  <c r="O49" i="3"/>
  <c r="O48" i="3"/>
  <c r="O47" i="3"/>
  <c r="O46" i="3"/>
  <c r="O45" i="3"/>
  <c r="O44" i="3"/>
  <c r="O43" i="3"/>
  <c r="O42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M63" i="3"/>
  <c r="L63" i="3"/>
  <c r="E30" i="3" l="1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M61" i="2"/>
  <c r="L61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K59" i="2"/>
  <c r="O59" i="2" s="1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N58" i="2"/>
  <c r="O58" i="2" s="1"/>
  <c r="N57" i="2"/>
  <c r="O57" i="2" s="1"/>
  <c r="N56" i="2"/>
  <c r="O56" i="2" s="1"/>
  <c r="N55" i="2"/>
  <c r="O55" i="2" s="1"/>
  <c r="N54" i="2"/>
  <c r="O54" i="2" s="1"/>
  <c r="N53" i="2"/>
  <c r="O53" i="2" s="1"/>
  <c r="N52" i="2"/>
  <c r="O52" i="2" s="1"/>
  <c r="N51" i="2"/>
  <c r="O51" i="2" s="1"/>
  <c r="N50" i="2"/>
  <c r="O50" i="2" s="1"/>
  <c r="N49" i="2"/>
  <c r="O49" i="2" s="1"/>
  <c r="N48" i="2"/>
  <c r="O48" i="2" s="1"/>
  <c r="N47" i="2"/>
  <c r="O47" i="2" s="1"/>
  <c r="N46" i="2"/>
  <c r="O46" i="2" s="1"/>
  <c r="N45" i="2"/>
  <c r="O45" i="2" s="1"/>
  <c r="N44" i="2"/>
  <c r="O44" i="2" s="1"/>
  <c r="N43" i="2"/>
  <c r="O43" i="2" s="1"/>
  <c r="N42" i="2"/>
  <c r="O42" i="2" s="1"/>
  <c r="N41" i="2"/>
  <c r="O41" i="2" s="1"/>
  <c r="N40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S30" i="1"/>
  <c r="R30" i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T12" i="1"/>
  <c r="U12" i="1" s="1"/>
  <c r="T11" i="1"/>
  <c r="U11" i="1" s="1"/>
  <c r="T10" i="1"/>
  <c r="U10" i="1" s="1"/>
  <c r="T9" i="1"/>
  <c r="U9" i="1" s="1"/>
  <c r="G43" i="1"/>
  <c r="G42" i="1"/>
  <c r="F44" i="1"/>
  <c r="E44" i="1"/>
  <c r="G44" i="1" s="1"/>
  <c r="I30" i="1"/>
  <c r="H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D44" i="1"/>
  <c r="C44" i="1"/>
  <c r="B44" i="1"/>
  <c r="J30" i="1" l="1"/>
  <c r="N61" i="2"/>
  <c r="O40" i="2"/>
  <c r="T30" i="1"/>
  <c r="W63" i="3"/>
  <c r="V63" i="3"/>
  <c r="J63" i="3"/>
  <c r="I63" i="3"/>
  <c r="G63" i="3"/>
  <c r="F63" i="3"/>
  <c r="E63" i="3"/>
  <c r="D63" i="3"/>
  <c r="C63" i="3"/>
  <c r="X62" i="3"/>
  <c r="U62" i="3"/>
  <c r="R62" i="3"/>
  <c r="K62" i="3"/>
  <c r="H62" i="3"/>
  <c r="X61" i="3"/>
  <c r="U61" i="3"/>
  <c r="R61" i="3"/>
  <c r="K61" i="3"/>
  <c r="H61" i="3"/>
  <c r="X60" i="3"/>
  <c r="U60" i="3"/>
  <c r="R60" i="3"/>
  <c r="K60" i="3"/>
  <c r="H60" i="3"/>
  <c r="X59" i="3"/>
  <c r="U59" i="3"/>
  <c r="R59" i="3"/>
  <c r="K59" i="3"/>
  <c r="H59" i="3"/>
  <c r="X58" i="3"/>
  <c r="U58" i="3"/>
  <c r="R58" i="3"/>
  <c r="K58" i="3"/>
  <c r="H58" i="3"/>
  <c r="X57" i="3"/>
  <c r="U57" i="3"/>
  <c r="R57" i="3"/>
  <c r="K57" i="3"/>
  <c r="H57" i="3"/>
  <c r="X56" i="3"/>
  <c r="U56" i="3"/>
  <c r="R56" i="3"/>
  <c r="K56" i="3"/>
  <c r="H56" i="3"/>
  <c r="X55" i="3"/>
  <c r="U55" i="3"/>
  <c r="R55" i="3"/>
  <c r="K55" i="3"/>
  <c r="H55" i="3"/>
  <c r="X54" i="3"/>
  <c r="U54" i="3"/>
  <c r="R54" i="3"/>
  <c r="K54" i="3"/>
  <c r="H54" i="3"/>
  <c r="X53" i="3"/>
  <c r="U53" i="3"/>
  <c r="R53" i="3"/>
  <c r="K53" i="3"/>
  <c r="H53" i="3"/>
  <c r="X52" i="3"/>
  <c r="U52" i="3"/>
  <c r="R52" i="3"/>
  <c r="K52" i="3"/>
  <c r="H52" i="3"/>
  <c r="X51" i="3"/>
  <c r="U51" i="3"/>
  <c r="R51" i="3"/>
  <c r="K51" i="3"/>
  <c r="O51" i="3" s="1"/>
  <c r="H51" i="3"/>
  <c r="X50" i="3"/>
  <c r="U50" i="3"/>
  <c r="R50" i="3"/>
  <c r="K50" i="3"/>
  <c r="H50" i="3"/>
  <c r="X49" i="3"/>
  <c r="U49" i="3"/>
  <c r="R49" i="3"/>
  <c r="K49" i="3"/>
  <c r="H49" i="3"/>
  <c r="X48" i="3"/>
  <c r="U48" i="3"/>
  <c r="R48" i="3"/>
  <c r="K48" i="3"/>
  <c r="H48" i="3"/>
  <c r="X47" i="3"/>
  <c r="U47" i="3"/>
  <c r="R47" i="3"/>
  <c r="K47" i="3"/>
  <c r="H47" i="3"/>
  <c r="X46" i="3"/>
  <c r="U46" i="3"/>
  <c r="R46" i="3"/>
  <c r="K46" i="3"/>
  <c r="H46" i="3"/>
  <c r="X45" i="3"/>
  <c r="U45" i="3"/>
  <c r="R45" i="3"/>
  <c r="K45" i="3"/>
  <c r="H45" i="3"/>
  <c r="X44" i="3"/>
  <c r="U44" i="3"/>
  <c r="R44" i="3"/>
  <c r="K44" i="3"/>
  <c r="H44" i="3"/>
  <c r="X43" i="3"/>
  <c r="U43" i="3"/>
  <c r="R43" i="3"/>
  <c r="K43" i="3"/>
  <c r="H43" i="3"/>
  <c r="X42" i="3"/>
  <c r="U42" i="3"/>
  <c r="R42" i="3"/>
  <c r="K42" i="3"/>
  <c r="H42" i="3"/>
  <c r="G31" i="3"/>
  <c r="F31" i="3"/>
  <c r="E31" i="3"/>
  <c r="D31" i="3"/>
  <c r="C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R63" i="3" l="1"/>
  <c r="H63" i="3"/>
  <c r="U63" i="3"/>
  <c r="K63" i="3"/>
  <c r="O63" i="3" s="1"/>
  <c r="X63" i="3"/>
  <c r="H31" i="3"/>
  <c r="G29" i="2" l="1"/>
  <c r="F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29" i="2" l="1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Q61" i="2"/>
  <c r="P61" i="2"/>
  <c r="U61" i="2" l="1"/>
  <c r="R61" i="2"/>
  <c r="X61" i="2"/>
  <c r="AB61" i="2" l="1"/>
  <c r="K61" i="2"/>
  <c r="J61" i="2"/>
  <c r="I61" i="2"/>
  <c r="H61" i="2"/>
  <c r="G61" i="2"/>
  <c r="F61" i="2"/>
  <c r="E61" i="2"/>
  <c r="D61" i="2"/>
  <c r="C61" i="2"/>
  <c r="O61" i="2" l="1"/>
  <c r="P30" i="1"/>
  <c r="O30" i="1"/>
  <c r="M30" i="1"/>
  <c r="L30" i="1"/>
  <c r="Q30" i="1" l="1"/>
  <c r="N30" i="1"/>
  <c r="D29" i="2"/>
  <c r="C29" i="2"/>
  <c r="E29" i="2" s="1"/>
  <c r="U30" i="1" l="1"/>
  <c r="F30" i="1"/>
  <c r="E30" i="1"/>
  <c r="G30" i="1" s="1"/>
  <c r="C30" i="1"/>
  <c r="B30" i="1"/>
  <c r="G29" i="1"/>
  <c r="D29" i="1"/>
  <c r="G28" i="1"/>
  <c r="D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D30" i="1"/>
  <c r="K30" i="1" s="1"/>
</calcChain>
</file>

<file path=xl/sharedStrings.xml><?xml version="1.0" encoding="utf-8"?>
<sst xmlns="http://schemas.openxmlformats.org/spreadsheetml/2006/main" count="258" uniqueCount="70">
  <si>
    <t xml:space="preserve">1. Informe sobre los indicadores o datos actualizados de la situación de la ideación, gesto o intención y consumación suicida en el último año en niñas, niños, adolescentes y jovenes (NNAJ) en Bogotá. </t>
  </si>
  <si>
    <t>Número de casos notificados de intento suicida en niños, niñas y adolecentes,  según localidad y sexo. Bogotá D.C. Años 2023 - 2024*</t>
  </si>
  <si>
    <t>Localidades</t>
  </si>
  <si>
    <t>2024*</t>
  </si>
  <si>
    <t xml:space="preserve">Hombre </t>
  </si>
  <si>
    <t xml:space="preserve">Mujer </t>
  </si>
  <si>
    <t xml:space="preserve">Total  </t>
  </si>
  <si>
    <t>01. Usaquén</t>
  </si>
  <si>
    <t>02. Chapinero</t>
  </si>
  <si>
    <t>03. Santa Fe</t>
  </si>
  <si>
    <t>04. San Cristobal</t>
  </si>
  <si>
    <t>05. Usme</t>
  </si>
  <si>
    <t>06. Tunjuelito</t>
  </si>
  <si>
    <t>07. Bosa</t>
  </si>
  <si>
    <t>08. Kennedy</t>
  </si>
  <si>
    <t>09. Fontibón</t>
  </si>
  <si>
    <t>10. Engativá</t>
  </si>
  <si>
    <t>11. Suba</t>
  </si>
  <si>
    <t>12. Barrios Unidos</t>
  </si>
  <si>
    <t>13. Teusaquillo</t>
  </si>
  <si>
    <t>14. Los Mártires</t>
  </si>
  <si>
    <t>15. Antonio Nariño</t>
  </si>
  <si>
    <t>16. Puente Aranda</t>
  </si>
  <si>
    <t>17. La Candelaria</t>
  </si>
  <si>
    <t>18. Rafael Uribe Uribe</t>
  </si>
  <si>
    <t>19. Ciudad Bolívar</t>
  </si>
  <si>
    <t>20. Sumapaz</t>
  </si>
  <si>
    <t>Sin localidad</t>
  </si>
  <si>
    <t>Distrito</t>
  </si>
  <si>
    <t>Fuente: Subistema de vigilancia epidemiológica de la conducta suicida (SISVECOS). Bases de datos años:2023- 2024*(información preliminar- sujeta a modificaciones por ajustes de definición operativa de caso y cierre de base), corte de base 2024*:08-06-2024</t>
  </si>
  <si>
    <t>Número de casos notificados de intento suicida  en niños, niñas y adolescentes, según localidad, sexo y curso de vida., Bogotá D.C. Años 2016 a 2024*</t>
  </si>
  <si>
    <t>(0 a 05) Primera infancia</t>
  </si>
  <si>
    <t>(06 a 11) Infancia</t>
  </si>
  <si>
    <t>(12 a 17) Adolescencia</t>
  </si>
  <si>
    <t>(18 a 28) Jóvenes</t>
  </si>
  <si>
    <t>Total</t>
  </si>
  <si>
    <t xml:space="preserve">1. Informe sobre los indicadores o datos actualizados de la situación de la ideación, gesto o intención y consumación suicida en el último año en niñas, niños, adolescentes y jovenes (NNAJ) en Bogotá. 
</t>
  </si>
  <si>
    <t>Número de casos notificados de intento suicida en niños, niñas y adolecentes,  según localidad y sexo. Bogotá D.C. Años 2023* - 2024*</t>
  </si>
  <si>
    <t xml:space="preserve">1.3. Sirvase informar en detalle el número de suicidos e intentos de suicidio de niños, niñas y adolescentes registrados en la ciudad desde 2016 hasta la actualidad. Favor desagregar la información teniendo en cuenta los siguientes criterios: </t>
  </si>
  <si>
    <t>Número de casos de mortalidad por Suicidio, según curso de vida y sexo en niños, niñas, adolescentes y jóvenes. Bogotá D.C. Años 2016 - 2023*</t>
  </si>
  <si>
    <t>Localidad</t>
  </si>
  <si>
    <t>2023*</t>
  </si>
  <si>
    <t>Infancia</t>
  </si>
  <si>
    <t>Adolescencia</t>
  </si>
  <si>
    <t>Juventud</t>
  </si>
  <si>
    <t>01 - USAQUÉN</t>
  </si>
  <si>
    <t>02 - CHAPINERO</t>
  </si>
  <si>
    <t>03 - SANTAFE</t>
  </si>
  <si>
    <t>04 - SAN CRISTÓBAL</t>
  </si>
  <si>
    <t>05 - USME</t>
  </si>
  <si>
    <t>06 - TUNJUELITO</t>
  </si>
  <si>
    <t>07 - BOSA</t>
  </si>
  <si>
    <t>08 - KENNEDY</t>
  </si>
  <si>
    <t>09 - FONTIBÓN</t>
  </si>
  <si>
    <t>10 - ENGATIVÁ</t>
  </si>
  <si>
    <t>11 - SUBA</t>
  </si>
  <si>
    <t>12 - BARRIOS UNIDOS</t>
  </si>
  <si>
    <t>13 - TEUSAQUILLO</t>
  </si>
  <si>
    <t>14 - LOS MÁRTIRES</t>
  </si>
  <si>
    <t>15 - ANTONIO NARIÑO</t>
  </si>
  <si>
    <t>16 - PUENTE ARANDA</t>
  </si>
  <si>
    <t>17 - LA CANDELARIA</t>
  </si>
  <si>
    <t>18 - RAFAEL URIBE URIBE</t>
  </si>
  <si>
    <t>19 - CIUDAD BOLÍVAR</t>
  </si>
  <si>
    <t>20 - SUMAPAZ</t>
  </si>
  <si>
    <t xml:space="preserve">Fuente:  Instituto Nacional de Medicina Legal y Ciencias Forenses - INMLCF -Grupo: Centro de Referencia Nacional Sobre la Violencia - GCERN - Base:  Sistema de Información Red de Desaparecidos y Cadáveres - SIRDEC 2023* - 2023 p* ((Consulta base: 01 de Enero del 2024 - fecha de corte: 31 de Diciembre del 2023)((Consulta base: 02 de Mayo del 2024 - fecha de corte: 30 de Abril del 2024)) p*: Información preliminar sujeta a cambios por actualización. </t>
  </si>
  <si>
    <t>Número de casos de mortalidad por Suicidio, según curso de vida y sexo en niños, niñas, adolescentes y jóvenes. Bogotá D.C. Años 2023* - 2024*</t>
  </si>
  <si>
    <t>Curso de vida</t>
  </si>
  <si>
    <t>-</t>
  </si>
  <si>
    <t xml:space="preserve"> Fuente:  Instituto Nacional de Medicina Legal y Ciencias Forenses - INMLCF -Grupo: Centro de Referencia Nacional Sobre la Violencia - GCERN - Base:  Sistema de Información Red de Desaparecidos y Cadáveres - SIRDEC 2023* - 2023 p* ((Consulta base: 01 de Enero del 2024 - fecha de corte: 31 de Diciembre del 2023)((Consulta base: 02 de Mayo del 2024 - fecha de corte: 30 de Abril del 2024)) p*: Información preliminar sujeta a cambios por actualización.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</si>
</sst>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_-;\-* #,##0.0_-;_-* &quot;-&quot;??_-;_-@_-"/>
  </numFmts>
  <fonts count="1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8"/>
      <color rgb="FF000000"/>
      <name val="Arial Narrow"/>
      <family val="2"/>
    </font>
    <font>
      <b/>
      <sz val="8"/>
      <color theme="1"/>
      <name val="Arial Narrow"/>
      <family val="2"/>
    </font>
    <font>
      <sz val="14"/>
      <color theme="1"/>
      <name val="Arial Narrow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16">
    <xf numFmtId="0" fontId="0" fillId="0" borderId="0" xfId="0"/>
    <xf numFmtId="0" fontId="3" fillId="2" borderId="0" xfId="0" applyFont="1" applyFill="1"/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17" xfId="0" applyFont="1" applyFill="1" applyBorder="1"/>
    <xf numFmtId="0" fontId="6" fillId="2" borderId="49" xfId="0" applyFont="1" applyFill="1" applyBorder="1" applyProtection="1">
      <protection locked="0" hidden="1"/>
    </xf>
    <xf numFmtId="0" fontId="6" fillId="2" borderId="19" xfId="0" applyFont="1" applyFill="1" applyBorder="1" applyProtection="1">
      <protection locked="0" hidden="1"/>
    </xf>
    <xf numFmtId="0" fontId="6" fillId="2" borderId="8" xfId="0" applyFont="1" applyFill="1" applyBorder="1" applyProtection="1">
      <protection locked="0" hidden="1"/>
    </xf>
    <xf numFmtId="0" fontId="6" fillId="2" borderId="18" xfId="0" applyFont="1" applyFill="1" applyBorder="1" applyProtection="1">
      <protection locked="0" hidden="1"/>
    </xf>
    <xf numFmtId="0" fontId="6" fillId="2" borderId="20" xfId="0" applyFont="1" applyFill="1" applyBorder="1" applyProtection="1">
      <protection locked="0" hidden="1"/>
    </xf>
    <xf numFmtId="0" fontId="6" fillId="2" borderId="6" xfId="0" applyFont="1" applyFill="1" applyBorder="1" applyProtection="1">
      <protection locked="0" hidden="1"/>
    </xf>
    <xf numFmtId="0" fontId="6" fillId="2" borderId="7" xfId="0" applyFont="1" applyFill="1" applyBorder="1" applyProtection="1">
      <protection locked="0" hidden="1"/>
    </xf>
    <xf numFmtId="0" fontId="5" fillId="3" borderId="45" xfId="0" applyFont="1" applyFill="1" applyBorder="1" applyAlignment="1">
      <alignment horizontal="center"/>
    </xf>
    <xf numFmtId="0" fontId="3" fillId="2" borderId="0" xfId="2" applyFont="1" applyFill="1"/>
    <xf numFmtId="0" fontId="5" fillId="3" borderId="7" xfId="2" applyFont="1" applyFill="1" applyBorder="1" applyAlignment="1">
      <alignment horizontal="center"/>
    </xf>
    <xf numFmtId="0" fontId="5" fillId="3" borderId="8" xfId="2" applyFont="1" applyFill="1" applyBorder="1" applyAlignment="1">
      <alignment horizontal="center"/>
    </xf>
    <xf numFmtId="0" fontId="5" fillId="3" borderId="9" xfId="2" applyFont="1" applyFill="1" applyBorder="1" applyAlignment="1">
      <alignment horizontal="center"/>
    </xf>
    <xf numFmtId="0" fontId="3" fillId="3" borderId="53" xfId="2" applyFont="1" applyFill="1" applyBorder="1" applyAlignment="1">
      <alignment wrapText="1"/>
    </xf>
    <xf numFmtId="0" fontId="3" fillId="2" borderId="37" xfId="2" applyFont="1" applyFill="1" applyBorder="1"/>
    <xf numFmtId="0" fontId="3" fillId="2" borderId="38" xfId="2" applyFont="1" applyFill="1" applyBorder="1"/>
    <xf numFmtId="0" fontId="3" fillId="2" borderId="39" xfId="2" applyFont="1" applyFill="1" applyBorder="1"/>
    <xf numFmtId="164" fontId="3" fillId="0" borderId="12" xfId="3" applyNumberFormat="1" applyFont="1" applyBorder="1"/>
    <xf numFmtId="164" fontId="3" fillId="0" borderId="13" xfId="3" applyNumberFormat="1" applyFont="1" applyBorder="1"/>
    <xf numFmtId="164" fontId="3" fillId="0" borderId="29" xfId="3" applyNumberFormat="1" applyFont="1" applyBorder="1"/>
    <xf numFmtId="0" fontId="3" fillId="3" borderId="36" xfId="2" applyFont="1" applyFill="1" applyBorder="1" applyAlignment="1">
      <alignment wrapText="1"/>
    </xf>
    <xf numFmtId="164" fontId="3" fillId="0" borderId="40" xfId="3" applyNumberFormat="1" applyFont="1" applyBorder="1"/>
    <xf numFmtId="164" fontId="3" fillId="0" borderId="38" xfId="3" applyNumberFormat="1" applyFont="1" applyBorder="1"/>
    <xf numFmtId="164" fontId="3" fillId="0" borderId="39" xfId="3" applyNumberFormat="1" applyFont="1" applyBorder="1"/>
    <xf numFmtId="164" fontId="3" fillId="0" borderId="37" xfId="3" applyNumberFormat="1" applyFont="1" applyBorder="1"/>
    <xf numFmtId="0" fontId="3" fillId="3" borderId="54" xfId="2" applyFont="1" applyFill="1" applyBorder="1" applyAlignment="1">
      <alignment wrapText="1"/>
    </xf>
    <xf numFmtId="0" fontId="3" fillId="2" borderId="43" xfId="2" applyFont="1" applyFill="1" applyBorder="1"/>
    <xf numFmtId="0" fontId="3" fillId="2" borderId="15" xfId="2" applyFont="1" applyFill="1" applyBorder="1"/>
    <xf numFmtId="164" fontId="3" fillId="0" borderId="14" xfId="3" applyNumberFormat="1" applyFont="1" applyBorder="1"/>
    <xf numFmtId="164" fontId="3" fillId="0" borderId="15" xfId="3" applyNumberFormat="1" applyFont="1" applyBorder="1"/>
    <xf numFmtId="164" fontId="3" fillId="0" borderId="16" xfId="3" applyNumberFormat="1" applyFont="1" applyBorder="1"/>
    <xf numFmtId="164" fontId="3" fillId="0" borderId="43" xfId="3" applyNumberFormat="1" applyFont="1" applyBorder="1"/>
    <xf numFmtId="0" fontId="3" fillId="4" borderId="1" xfId="2" applyFont="1" applyFill="1" applyBorder="1" applyAlignment="1">
      <alignment horizontal="center" wrapText="1"/>
    </xf>
    <xf numFmtId="164" fontId="3" fillId="3" borderId="49" xfId="3" applyNumberFormat="1" applyFont="1" applyFill="1" applyBorder="1"/>
    <xf numFmtId="0" fontId="5" fillId="3" borderId="43" xfId="2" applyFont="1" applyFill="1" applyBorder="1" applyAlignment="1">
      <alignment horizontal="center"/>
    </xf>
    <xf numFmtId="0" fontId="5" fillId="3" borderId="15" xfId="2" applyFont="1" applyFill="1" applyBorder="1" applyAlignment="1">
      <alignment horizontal="center"/>
    </xf>
    <xf numFmtId="0" fontId="5" fillId="3" borderId="46" xfId="2" applyFont="1" applyFill="1" applyBorder="1" applyAlignment="1">
      <alignment horizontal="center"/>
    </xf>
    <xf numFmtId="0" fontId="5" fillId="3" borderId="47" xfId="2" applyFont="1" applyFill="1" applyBorder="1" applyAlignment="1">
      <alignment horizontal="center"/>
    </xf>
    <xf numFmtId="0" fontId="5" fillId="3" borderId="48" xfId="2" applyFont="1" applyFill="1" applyBorder="1" applyAlignment="1">
      <alignment horizontal="center"/>
    </xf>
    <xf numFmtId="0" fontId="5" fillId="3" borderId="14" xfId="2" applyFont="1" applyFill="1" applyBorder="1" applyAlignment="1">
      <alignment horizontal="center"/>
    </xf>
    <xf numFmtId="164" fontId="3" fillId="0" borderId="31" xfId="3" applyNumberFormat="1" applyFont="1" applyBorder="1"/>
    <xf numFmtId="164" fontId="3" fillId="0" borderId="34" xfId="3" applyNumberFormat="1" applyFont="1" applyBorder="1"/>
    <xf numFmtId="164" fontId="3" fillId="0" borderId="30" xfId="3" applyNumberFormat="1" applyFont="1" applyBorder="1"/>
    <xf numFmtId="164" fontId="3" fillId="0" borderId="41" xfId="3" applyNumberFormat="1" applyFont="1" applyBorder="1"/>
    <xf numFmtId="0" fontId="3" fillId="3" borderId="1" xfId="2" applyFont="1" applyFill="1" applyBorder="1" applyAlignment="1">
      <alignment horizontal="center" wrapText="1"/>
    </xf>
    <xf numFmtId="164" fontId="3" fillId="3" borderId="17" xfId="3" applyNumberFormat="1" applyFont="1" applyFill="1" applyBorder="1"/>
    <xf numFmtId="164" fontId="3" fillId="3" borderId="18" xfId="3" applyNumberFormat="1" applyFont="1" applyFill="1" applyBorder="1"/>
    <xf numFmtId="165" fontId="3" fillId="2" borderId="0" xfId="4" applyNumberFormat="1" applyFont="1" applyFill="1"/>
    <xf numFmtId="43" fontId="3" fillId="2" borderId="0" xfId="2" applyNumberFormat="1" applyFont="1" applyFill="1"/>
    <xf numFmtId="0" fontId="3" fillId="2" borderId="38" xfId="0" applyFont="1" applyFill="1" applyBorder="1"/>
    <xf numFmtId="0" fontId="3" fillId="2" borderId="15" xfId="0" applyFont="1" applyFill="1" applyBorder="1"/>
    <xf numFmtId="164" fontId="3" fillId="3" borderId="1" xfId="3" applyNumberFormat="1" applyFont="1" applyFill="1" applyBorder="1"/>
    <xf numFmtId="164" fontId="3" fillId="3" borderId="42" xfId="3" applyNumberFormat="1" applyFont="1" applyFill="1" applyBorder="1"/>
    <xf numFmtId="164" fontId="3" fillId="3" borderId="44" xfId="3" applyNumberFormat="1" applyFont="1" applyFill="1" applyBorder="1"/>
    <xf numFmtId="164" fontId="3" fillId="3" borderId="23" xfId="3" applyNumberFormat="1" applyFont="1" applyFill="1" applyBorder="1"/>
    <xf numFmtId="165" fontId="3" fillId="2" borderId="0" xfId="5" applyNumberFormat="1" applyFont="1" applyFill="1"/>
    <xf numFmtId="0" fontId="8" fillId="2" borderId="0" xfId="2" applyFont="1" applyFill="1" applyAlignment="1">
      <alignment horizontal="center" vertical="center"/>
    </xf>
    <xf numFmtId="0" fontId="4" fillId="3" borderId="1" xfId="2" applyFont="1" applyFill="1" applyBorder="1" applyAlignment="1">
      <alignment vertical="center"/>
    </xf>
    <xf numFmtId="0" fontId="4" fillId="3" borderId="2" xfId="2" applyFont="1" applyFill="1" applyBorder="1" applyAlignment="1">
      <alignment vertical="center"/>
    </xf>
    <xf numFmtId="0" fontId="4" fillId="3" borderId="3" xfId="2" applyFont="1" applyFill="1" applyBorder="1" applyAlignment="1">
      <alignment vertical="center"/>
    </xf>
    <xf numFmtId="164" fontId="3" fillId="0" borderId="58" xfId="3" applyNumberFormat="1" applyFont="1" applyBorder="1"/>
    <xf numFmtId="164" fontId="3" fillId="0" borderId="60" xfId="3" applyNumberFormat="1" applyFont="1" applyBorder="1"/>
    <xf numFmtId="164" fontId="3" fillId="0" borderId="61" xfId="3" applyNumberFormat="1" applyFont="1" applyBorder="1"/>
    <xf numFmtId="164" fontId="3" fillId="3" borderId="21" xfId="3" applyNumberFormat="1" applyFont="1" applyFill="1" applyBorder="1"/>
    <xf numFmtId="0" fontId="6" fillId="2" borderId="10" xfId="0" applyFont="1" applyFill="1" applyBorder="1" applyProtection="1">
      <protection locked="0" hidden="1"/>
    </xf>
    <xf numFmtId="0" fontId="6" fillId="2" borderId="42" xfId="0" applyFont="1" applyFill="1" applyBorder="1" applyProtection="1">
      <protection locked="0" hidden="1"/>
    </xf>
    <xf numFmtId="0" fontId="6" fillId="2" borderId="52" xfId="0" applyFont="1" applyFill="1" applyBorder="1" applyProtection="1">
      <protection locked="0" hidden="1"/>
    </xf>
    <xf numFmtId="0" fontId="6" fillId="2" borderId="17" xfId="0" applyFont="1" applyFill="1" applyBorder="1" applyProtection="1">
      <protection locked="0" hidden="1"/>
    </xf>
    <xf numFmtId="0" fontId="6" fillId="2" borderId="13" xfId="0" applyFont="1" applyFill="1" applyBorder="1" applyProtection="1">
      <protection locked="0" hidden="1"/>
    </xf>
    <xf numFmtId="0" fontId="3" fillId="2" borderId="29" xfId="0" applyFont="1" applyFill="1" applyBorder="1"/>
    <xf numFmtId="0" fontId="3" fillId="2" borderId="12" xfId="0" applyFont="1" applyFill="1" applyBorder="1"/>
    <xf numFmtId="0" fontId="6" fillId="0" borderId="12" xfId="0" applyFont="1" applyBorder="1" applyProtection="1">
      <protection locked="0" hidden="1"/>
    </xf>
    <xf numFmtId="0" fontId="6" fillId="0" borderId="35" xfId="0" applyFont="1" applyBorder="1" applyProtection="1">
      <protection locked="0" hidden="1"/>
    </xf>
    <xf numFmtId="0" fontId="6" fillId="0" borderId="29" xfId="0" applyFont="1" applyBorder="1" applyProtection="1">
      <protection locked="0" hidden="1"/>
    </xf>
    <xf numFmtId="0" fontId="6" fillId="0" borderId="13" xfId="0" applyFont="1" applyBorder="1" applyProtection="1">
      <protection locked="0" hidden="1"/>
    </xf>
    <xf numFmtId="0" fontId="6" fillId="0" borderId="38" xfId="0" applyFont="1" applyBorder="1" applyProtection="1">
      <protection locked="0" hidden="1"/>
    </xf>
    <xf numFmtId="0" fontId="6" fillId="0" borderId="37" xfId="0" applyFont="1" applyBorder="1" applyProtection="1">
      <protection locked="0" hidden="1"/>
    </xf>
    <xf numFmtId="0" fontId="6" fillId="0" borderId="39" xfId="0" applyFont="1" applyBorder="1" applyProtection="1">
      <protection locked="0" hidden="1"/>
    </xf>
    <xf numFmtId="0" fontId="6" fillId="0" borderId="46" xfId="0" applyFont="1" applyBorder="1" applyProtection="1">
      <protection locked="0" hidden="1"/>
    </xf>
    <xf numFmtId="0" fontId="6" fillId="0" borderId="47" xfId="0" applyFont="1" applyBorder="1" applyProtection="1">
      <protection locked="0" hidden="1"/>
    </xf>
    <xf numFmtId="0" fontId="6" fillId="0" borderId="48" xfId="0" applyFont="1" applyBorder="1" applyProtection="1">
      <protection locked="0" hidden="1"/>
    </xf>
    <xf numFmtId="0" fontId="6" fillId="0" borderId="10" xfId="0" applyFont="1" applyBorder="1" applyProtection="1">
      <protection locked="0" hidden="1"/>
    </xf>
    <xf numFmtId="0" fontId="6" fillId="0" borderId="33" xfId="0" applyFont="1" applyBorder="1" applyProtection="1">
      <protection locked="0" hidden="1"/>
    </xf>
    <xf numFmtId="0" fontId="6" fillId="0" borderId="31" xfId="0" applyFont="1" applyBorder="1" applyProtection="1">
      <protection locked="0" hidden="1"/>
    </xf>
    <xf numFmtId="0" fontId="6" fillId="0" borderId="32" xfId="0" applyFont="1" applyBorder="1" applyProtection="1">
      <protection locked="0" hidden="1"/>
    </xf>
    <xf numFmtId="0" fontId="6" fillId="0" borderId="34" xfId="0" applyFont="1" applyBorder="1" applyProtection="1">
      <protection locked="0" hidden="1"/>
    </xf>
    <xf numFmtId="0" fontId="6" fillId="0" borderId="9" xfId="0" applyFont="1" applyBorder="1" applyProtection="1">
      <protection locked="0" hidden="1"/>
    </xf>
    <xf numFmtId="0" fontId="6" fillId="0" borderId="7" xfId="0" applyFont="1" applyBorder="1" applyProtection="1">
      <protection locked="0" hidden="1"/>
    </xf>
    <xf numFmtId="0" fontId="6" fillId="0" borderId="25" xfId="0" applyFont="1" applyBorder="1" applyProtection="1">
      <protection locked="0" hidden="1"/>
    </xf>
    <xf numFmtId="0" fontId="6" fillId="0" borderId="8" xfId="0" applyFont="1" applyBorder="1" applyProtection="1">
      <protection locked="0" hidden="1"/>
    </xf>
    <xf numFmtId="0" fontId="3" fillId="2" borderId="52" xfId="0" applyFont="1" applyFill="1" applyBorder="1"/>
    <xf numFmtId="164" fontId="3" fillId="0" borderId="7" xfId="1" applyNumberFormat="1" applyFont="1" applyFill="1" applyBorder="1"/>
    <xf numFmtId="164" fontId="3" fillId="0" borderId="8" xfId="1" applyNumberFormat="1" applyFont="1" applyFill="1" applyBorder="1"/>
    <xf numFmtId="164" fontId="3" fillId="0" borderId="38" xfId="1" applyNumberFormat="1" applyFont="1" applyFill="1" applyBorder="1" applyAlignment="1">
      <alignment horizontal="right" vertical="center"/>
    </xf>
    <xf numFmtId="164" fontId="3" fillId="0" borderId="33" xfId="1" applyNumberFormat="1" applyFont="1" applyFill="1" applyBorder="1" applyAlignment="1">
      <alignment horizontal="right" vertical="center"/>
    </xf>
    <xf numFmtId="164" fontId="3" fillId="0" borderId="31" xfId="1" applyNumberFormat="1" applyFont="1" applyFill="1" applyBorder="1" applyAlignment="1">
      <alignment horizontal="right" vertical="center"/>
    </xf>
    <xf numFmtId="164" fontId="3" fillId="0" borderId="34" xfId="1" applyNumberFormat="1" applyFont="1" applyFill="1" applyBorder="1"/>
    <xf numFmtId="164" fontId="3" fillId="0" borderId="37" xfId="1" applyNumberFormat="1" applyFont="1" applyFill="1" applyBorder="1" applyAlignment="1">
      <alignment horizontal="right" vertical="center"/>
    </xf>
    <xf numFmtId="164" fontId="3" fillId="0" borderId="39" xfId="1" applyNumberFormat="1" applyFont="1" applyFill="1" applyBorder="1"/>
    <xf numFmtId="164" fontId="3" fillId="0" borderId="46" xfId="1" applyNumberFormat="1" applyFont="1" applyFill="1" applyBorder="1" applyAlignment="1">
      <alignment horizontal="right" vertical="center"/>
    </xf>
    <xf numFmtId="164" fontId="3" fillId="0" borderId="47" xfId="1" applyNumberFormat="1" applyFont="1" applyFill="1" applyBorder="1" applyAlignment="1">
      <alignment horizontal="right" vertical="center"/>
    </xf>
    <xf numFmtId="164" fontId="3" fillId="0" borderId="48" xfId="1" applyNumberFormat="1" applyFont="1" applyFill="1" applyBorder="1"/>
    <xf numFmtId="0" fontId="6" fillId="2" borderId="28" xfId="0" applyFont="1" applyFill="1" applyBorder="1" applyAlignment="1" applyProtection="1">
      <alignment horizontal="left"/>
      <protection locked="0" hidden="1"/>
    </xf>
    <xf numFmtId="0" fontId="6" fillId="2" borderId="22" xfId="0" applyFont="1" applyFill="1" applyBorder="1" applyAlignment="1" applyProtection="1">
      <alignment horizontal="left"/>
      <protection locked="0" hidden="1"/>
    </xf>
    <xf numFmtId="164" fontId="3" fillId="0" borderId="30" xfId="1" applyNumberFormat="1" applyFont="1" applyFill="1" applyBorder="1" applyAlignment="1">
      <alignment horizontal="right" vertical="center"/>
    </xf>
    <xf numFmtId="164" fontId="3" fillId="0" borderId="40" xfId="1" applyNumberFormat="1" applyFont="1" applyFill="1" applyBorder="1" applyAlignment="1">
      <alignment horizontal="right" vertical="center"/>
    </xf>
    <xf numFmtId="164" fontId="3" fillId="0" borderId="62" xfId="1" applyNumberFormat="1" applyFont="1" applyFill="1" applyBorder="1" applyAlignment="1">
      <alignment horizontal="right" vertical="center"/>
    </xf>
    <xf numFmtId="164" fontId="3" fillId="0" borderId="9" xfId="1" applyNumberFormat="1" applyFont="1" applyFill="1" applyBorder="1"/>
    <xf numFmtId="0" fontId="4" fillId="0" borderId="17" xfId="0" applyFont="1" applyBorder="1" applyAlignment="1">
      <alignment horizontal="center"/>
    </xf>
    <xf numFmtId="164" fontId="3" fillId="2" borderId="0" xfId="1" applyNumberFormat="1" applyFont="1" applyFill="1" applyBorder="1"/>
    <xf numFmtId="0" fontId="3" fillId="2" borderId="0" xfId="0" applyFont="1" applyFill="1" applyAlignment="1">
      <alignment horizontal="center" vertical="center" wrapText="1"/>
    </xf>
    <xf numFmtId="164" fontId="3" fillId="5" borderId="13" xfId="3" applyNumberFormat="1" applyFont="1" applyFill="1" applyBorder="1"/>
    <xf numFmtId="164" fontId="3" fillId="0" borderId="59" xfId="3" applyNumberFormat="1" applyFont="1" applyBorder="1"/>
    <xf numFmtId="164" fontId="3" fillId="3" borderId="24" xfId="3" applyNumberFormat="1" applyFont="1" applyFill="1" applyBorder="1"/>
    <xf numFmtId="164" fontId="3" fillId="0" borderId="42" xfId="3" applyNumberFormat="1" applyFont="1" applyBorder="1"/>
    <xf numFmtId="164" fontId="3" fillId="3" borderId="9" xfId="3" applyNumberFormat="1" applyFont="1" applyFill="1" applyBorder="1"/>
    <xf numFmtId="164" fontId="3" fillId="0" borderId="46" xfId="3" applyNumberFormat="1" applyFont="1" applyBorder="1"/>
    <xf numFmtId="164" fontId="3" fillId="0" borderId="47" xfId="3" applyNumberFormat="1" applyFont="1" applyBorder="1"/>
    <xf numFmtId="164" fontId="3" fillId="0" borderId="48" xfId="3" applyNumberFormat="1" applyFont="1" applyBorder="1"/>
    <xf numFmtId="164" fontId="3" fillId="0" borderId="11" xfId="3" applyNumberFormat="1" applyFont="1" applyBorder="1"/>
    <xf numFmtId="0" fontId="0" fillId="0" borderId="38" xfId="0" applyBorder="1"/>
    <xf numFmtId="0" fontId="5" fillId="3" borderId="6" xfId="2" applyFont="1" applyFill="1" applyBorder="1" applyAlignment="1">
      <alignment horizontal="center"/>
    </xf>
    <xf numFmtId="0" fontId="3" fillId="2" borderId="14" xfId="2" applyFont="1" applyFill="1" applyBorder="1"/>
    <xf numFmtId="0" fontId="3" fillId="3" borderId="23" xfId="2" applyFont="1" applyFill="1" applyBorder="1" applyAlignment="1">
      <alignment wrapText="1"/>
    </xf>
    <xf numFmtId="0" fontId="3" fillId="3" borderId="42" xfId="2" applyFont="1" applyFill="1" applyBorder="1" applyAlignment="1">
      <alignment wrapText="1"/>
    </xf>
    <xf numFmtId="0" fontId="3" fillId="3" borderId="44" xfId="2" applyFont="1" applyFill="1" applyBorder="1" applyAlignment="1">
      <alignment wrapText="1"/>
    </xf>
    <xf numFmtId="0" fontId="3" fillId="4" borderId="17" xfId="2" applyFont="1" applyFill="1" applyBorder="1" applyAlignment="1">
      <alignment horizontal="center" wrapText="1"/>
    </xf>
    <xf numFmtId="0" fontId="3" fillId="0" borderId="40" xfId="0" applyFont="1" applyBorder="1"/>
    <xf numFmtId="0" fontId="3" fillId="0" borderId="38" xfId="0" applyFont="1" applyBorder="1"/>
    <xf numFmtId="164" fontId="3" fillId="0" borderId="44" xfId="3" applyNumberFormat="1" applyFont="1" applyBorder="1"/>
    <xf numFmtId="0" fontId="3" fillId="3" borderId="28" xfId="2" applyFont="1" applyFill="1" applyBorder="1" applyAlignment="1">
      <alignment wrapText="1"/>
    </xf>
    <xf numFmtId="0" fontId="0" fillId="0" borderId="12" xfId="0" applyBorder="1"/>
    <xf numFmtId="164" fontId="3" fillId="3" borderId="10" xfId="3" applyNumberFormat="1" applyFont="1" applyFill="1" applyBorder="1"/>
    <xf numFmtId="0" fontId="3" fillId="0" borderId="37" xfId="0" applyFont="1" applyBorder="1"/>
    <xf numFmtId="0" fontId="3" fillId="0" borderId="29" xfId="0" applyFont="1" applyBorder="1"/>
    <xf numFmtId="0" fontId="3" fillId="0" borderId="12" xfId="0" applyFont="1" applyBorder="1"/>
    <xf numFmtId="164" fontId="3" fillId="0" borderId="10" xfId="3" applyNumberFormat="1" applyFont="1" applyBorder="1"/>
    <xf numFmtId="164" fontId="3" fillId="0" borderId="63" xfId="3" applyNumberFormat="1" applyFont="1" applyBorder="1"/>
    <xf numFmtId="164" fontId="3" fillId="0" borderId="35" xfId="3" applyNumberFormat="1" applyFont="1" applyBorder="1"/>
    <xf numFmtId="0" fontId="5" fillId="3" borderId="64" xfId="2" applyFont="1" applyFill="1" applyBorder="1" applyAlignment="1">
      <alignment horizontal="center"/>
    </xf>
    <xf numFmtId="164" fontId="3" fillId="0" borderId="36" xfId="3" applyNumberFormat="1" applyFont="1" applyBorder="1"/>
    <xf numFmtId="164" fontId="3" fillId="0" borderId="64" xfId="3" applyNumberFormat="1" applyFont="1" applyBorder="1"/>
    <xf numFmtId="164" fontId="3" fillId="0" borderId="65" xfId="3" applyNumberFormat="1" applyFont="1" applyBorder="1"/>
    <xf numFmtId="0" fontId="0" fillId="2" borderId="0" xfId="0" applyFill="1"/>
    <xf numFmtId="164" fontId="0" fillId="2" borderId="0" xfId="0" applyNumberFormat="1" applyFill="1"/>
    <xf numFmtId="10" fontId="3" fillId="2" borderId="0" xfId="5" applyNumberFormat="1" applyFont="1" applyFill="1"/>
    <xf numFmtId="164" fontId="10" fillId="6" borderId="17" xfId="1" applyNumberFormat="1" applyFont="1" applyFill="1" applyBorder="1" applyAlignment="1">
      <alignment horizontal="right" vertical="center"/>
    </xf>
    <xf numFmtId="166" fontId="3" fillId="2" borderId="0" xfId="2" applyNumberFormat="1" applyFont="1" applyFill="1"/>
    <xf numFmtId="0" fontId="8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5" fillId="3" borderId="53" xfId="2" applyFont="1" applyFill="1" applyBorder="1" applyAlignment="1">
      <alignment horizontal="center" vertical="center" wrapText="1"/>
    </xf>
    <xf numFmtId="0" fontId="5" fillId="3" borderId="57" xfId="2" applyFont="1" applyFill="1" applyBorder="1" applyAlignment="1">
      <alignment horizontal="center" vertical="center" wrapText="1"/>
    </xf>
    <xf numFmtId="0" fontId="5" fillId="3" borderId="58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/>
    </xf>
    <xf numFmtId="0" fontId="4" fillId="3" borderId="2" xfId="2" applyFont="1" applyFill="1" applyBorder="1" applyAlignment="1">
      <alignment horizontal="center"/>
    </xf>
    <xf numFmtId="0" fontId="4" fillId="3" borderId="3" xfId="2" applyFont="1" applyFill="1" applyBorder="1" applyAlignment="1">
      <alignment horizontal="center"/>
    </xf>
    <xf numFmtId="0" fontId="4" fillId="3" borderId="49" xfId="2" applyFont="1" applyFill="1" applyBorder="1" applyAlignment="1">
      <alignment horizontal="center"/>
    </xf>
    <xf numFmtId="0" fontId="4" fillId="3" borderId="19" xfId="2" applyFont="1" applyFill="1" applyBorder="1" applyAlignment="1">
      <alignment horizontal="center"/>
    </xf>
    <xf numFmtId="0" fontId="4" fillId="3" borderId="20" xfId="2" applyFont="1" applyFill="1" applyBorder="1" applyAlignment="1">
      <alignment horizontal="center"/>
    </xf>
    <xf numFmtId="0" fontId="7" fillId="0" borderId="21" xfId="2" applyFont="1" applyBorder="1" applyAlignment="1">
      <alignment horizontal="center" vertical="center" wrapText="1"/>
    </xf>
    <xf numFmtId="0" fontId="7" fillId="0" borderId="55" xfId="2" applyFont="1" applyBorder="1" applyAlignment="1">
      <alignment horizontal="center" vertical="center" wrapText="1"/>
    </xf>
    <xf numFmtId="0" fontId="7" fillId="0" borderId="56" xfId="2" applyFont="1" applyBorder="1" applyAlignment="1">
      <alignment horizontal="center" vertical="center" wrapText="1"/>
    </xf>
    <xf numFmtId="0" fontId="7" fillId="0" borderId="24" xfId="2" applyFont="1" applyBorder="1" applyAlignment="1">
      <alignment horizontal="center" vertical="center" wrapText="1"/>
    </xf>
    <xf numFmtId="0" fontId="7" fillId="0" borderId="50" xfId="2" applyFont="1" applyBorder="1" applyAlignment="1">
      <alignment horizontal="center" vertical="center" wrapText="1"/>
    </xf>
    <xf numFmtId="0" fontId="7" fillId="0" borderId="51" xfId="2" applyFont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5" fillId="3" borderId="21" xfId="2" applyFont="1" applyFill="1" applyBorder="1" applyAlignment="1">
      <alignment horizontal="center" vertical="center" wrapText="1"/>
    </xf>
    <xf numFmtId="0" fontId="5" fillId="3" borderId="22" xfId="2" applyFont="1" applyFill="1" applyBorder="1" applyAlignment="1">
      <alignment horizontal="center" vertical="center" wrapText="1"/>
    </xf>
    <xf numFmtId="0" fontId="5" fillId="3" borderId="24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4" fillId="3" borderId="18" xfId="2" applyFont="1" applyFill="1" applyBorder="1" applyAlignment="1">
      <alignment horizontal="center"/>
    </xf>
    <xf numFmtId="0" fontId="4" fillId="3" borderId="52" xfId="2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</cellXfs>
  <cellStyles count="6">
    <cellStyle name="Millares" xfId="1" builtinId="3"/>
    <cellStyle name="Millares 2" xfId="3" xr:uid="{00000000-0005-0000-0000-000001000000}"/>
    <cellStyle name="Normal" xfId="0" builtinId="0"/>
    <cellStyle name="Normal 2" xfId="2" xr:uid="{00000000-0005-0000-0000-000003000000}"/>
    <cellStyle name="Porcentaje" xfId="5" builtinId="5"/>
    <cellStyle name="Porcentaje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B68"/>
  <sheetViews>
    <sheetView topLeftCell="A28" zoomScale="70" zoomScaleNormal="70" workbookViewId="0">
      <selection activeCell="L22" sqref="L22"/>
    </sheetView>
  </sheetViews>
  <sheetFormatPr defaultColWidth="11" defaultRowHeight="15.75"/>
  <cols>
    <col min="1" max="1" width="11" style="152"/>
    <col min="2" max="2" width="25.375" style="152" customWidth="1"/>
    <col min="3" max="10" width="11" style="152"/>
    <col min="11" max="11" width="11.25" style="152" bestFit="1" customWidth="1"/>
    <col min="12" max="16384" width="11" style="152"/>
  </cols>
  <sheetData>
    <row r="1" spans="2:14" ht="16.5" thickBot="1"/>
    <row r="2" spans="2:14" ht="51.75" customHeight="1" thickBot="1">
      <c r="B2" s="163" t="s">
        <v>0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5"/>
    </row>
    <row r="6" spans="2:14" ht="16.5" thickBot="1"/>
    <row r="7" spans="2:14" ht="42.75" customHeight="1" thickBot="1">
      <c r="B7" s="180" t="s">
        <v>1</v>
      </c>
      <c r="C7" s="181"/>
      <c r="D7" s="181"/>
      <c r="E7" s="181"/>
      <c r="F7" s="181"/>
      <c r="G7" s="181"/>
      <c r="H7" s="182"/>
    </row>
    <row r="8" spans="2:14" ht="16.5" customHeight="1" thickBot="1">
      <c r="B8" s="186" t="s">
        <v>2</v>
      </c>
      <c r="C8" s="188">
        <v>2023</v>
      </c>
      <c r="D8" s="172"/>
      <c r="E8" s="173"/>
      <c r="F8" s="171" t="s">
        <v>3</v>
      </c>
      <c r="G8" s="172"/>
      <c r="H8" s="173"/>
    </row>
    <row r="9" spans="2:14" ht="16.5" customHeight="1" thickBot="1">
      <c r="B9" s="187"/>
      <c r="C9" s="130" t="s">
        <v>4</v>
      </c>
      <c r="D9" s="19" t="s">
        <v>5</v>
      </c>
      <c r="E9" s="20" t="s">
        <v>6</v>
      </c>
      <c r="F9" s="21" t="s">
        <v>4</v>
      </c>
      <c r="G9" s="19" t="s">
        <v>5</v>
      </c>
      <c r="H9" s="20" t="s">
        <v>6</v>
      </c>
    </row>
    <row r="10" spans="2:14" ht="16.5" customHeight="1">
      <c r="B10" s="132" t="s">
        <v>7</v>
      </c>
      <c r="C10" s="136">
        <v>321</v>
      </c>
      <c r="D10" s="137">
        <v>631</v>
      </c>
      <c r="E10" s="27">
        <f>D10+C10</f>
        <v>952</v>
      </c>
      <c r="F10" s="23">
        <v>154</v>
      </c>
      <c r="G10" s="24">
        <v>301</v>
      </c>
      <c r="H10" s="25">
        <f>+G10+F10</f>
        <v>455</v>
      </c>
    </row>
    <row r="11" spans="2:14" ht="16.5" customHeight="1">
      <c r="B11" s="133" t="s">
        <v>8</v>
      </c>
      <c r="C11" s="136">
        <v>97</v>
      </c>
      <c r="D11" s="137">
        <v>191</v>
      </c>
      <c r="E11" s="27">
        <f t="shared" ref="E11:E30" si="0">D11+C11</f>
        <v>288</v>
      </c>
      <c r="F11" s="23">
        <v>51</v>
      </c>
      <c r="G11" s="24">
        <v>115</v>
      </c>
      <c r="H11" s="25">
        <f t="shared" ref="H11:H30" si="1">+G11+F11</f>
        <v>166</v>
      </c>
    </row>
    <row r="12" spans="2:14" ht="16.5" customHeight="1">
      <c r="B12" s="133" t="s">
        <v>9</v>
      </c>
      <c r="C12" s="136">
        <v>128</v>
      </c>
      <c r="D12" s="137">
        <v>221</v>
      </c>
      <c r="E12" s="27">
        <f t="shared" si="0"/>
        <v>349</v>
      </c>
      <c r="F12" s="23">
        <v>55</v>
      </c>
      <c r="G12" s="24">
        <v>81</v>
      </c>
      <c r="H12" s="25">
        <f t="shared" si="1"/>
        <v>136</v>
      </c>
    </row>
    <row r="13" spans="2:14" ht="16.5" customHeight="1">
      <c r="B13" s="133" t="s">
        <v>10</v>
      </c>
      <c r="C13" s="136">
        <v>362</v>
      </c>
      <c r="D13" s="137">
        <v>694</v>
      </c>
      <c r="E13" s="27">
        <f t="shared" si="0"/>
        <v>1056</v>
      </c>
      <c r="F13" s="23">
        <v>155</v>
      </c>
      <c r="G13" s="24">
        <v>286</v>
      </c>
      <c r="H13" s="25">
        <f t="shared" si="1"/>
        <v>441</v>
      </c>
    </row>
    <row r="14" spans="2:14" ht="16.5" customHeight="1">
      <c r="B14" s="133" t="s">
        <v>11</v>
      </c>
      <c r="C14" s="136">
        <v>459</v>
      </c>
      <c r="D14" s="137">
        <v>874</v>
      </c>
      <c r="E14" s="27">
        <f t="shared" si="0"/>
        <v>1333</v>
      </c>
      <c r="F14" s="23">
        <v>146</v>
      </c>
      <c r="G14" s="24">
        <v>311</v>
      </c>
      <c r="H14" s="25">
        <f t="shared" si="1"/>
        <v>457</v>
      </c>
    </row>
    <row r="15" spans="2:14" ht="16.5" customHeight="1">
      <c r="B15" s="133" t="s">
        <v>12</v>
      </c>
      <c r="C15" s="136">
        <v>215</v>
      </c>
      <c r="D15" s="137">
        <v>358</v>
      </c>
      <c r="E15" s="27">
        <f t="shared" si="0"/>
        <v>573</v>
      </c>
      <c r="F15" s="23">
        <v>80</v>
      </c>
      <c r="G15" s="24">
        <v>135</v>
      </c>
      <c r="H15" s="25">
        <f t="shared" si="1"/>
        <v>215</v>
      </c>
    </row>
    <row r="16" spans="2:14" ht="16.5" customHeight="1">
      <c r="B16" s="133" t="s">
        <v>13</v>
      </c>
      <c r="C16" s="136">
        <v>719</v>
      </c>
      <c r="D16" s="137">
        <v>1479</v>
      </c>
      <c r="E16" s="27">
        <f t="shared" si="0"/>
        <v>2198</v>
      </c>
      <c r="F16" s="23">
        <v>333</v>
      </c>
      <c r="G16" s="24">
        <v>625</v>
      </c>
      <c r="H16" s="25">
        <f t="shared" si="1"/>
        <v>958</v>
      </c>
    </row>
    <row r="17" spans="2:8" ht="16.5" customHeight="1">
      <c r="B17" s="133" t="s">
        <v>14</v>
      </c>
      <c r="C17" s="136">
        <v>953</v>
      </c>
      <c r="D17" s="137">
        <v>1970</v>
      </c>
      <c r="E17" s="27">
        <f t="shared" si="0"/>
        <v>2923</v>
      </c>
      <c r="F17" s="23">
        <v>412</v>
      </c>
      <c r="G17" s="24">
        <v>821</v>
      </c>
      <c r="H17" s="25">
        <f t="shared" si="1"/>
        <v>1233</v>
      </c>
    </row>
    <row r="18" spans="2:8" ht="16.5" customHeight="1">
      <c r="B18" s="133" t="s">
        <v>15</v>
      </c>
      <c r="C18" s="136">
        <v>300</v>
      </c>
      <c r="D18" s="137">
        <v>625</v>
      </c>
      <c r="E18" s="27">
        <f t="shared" si="0"/>
        <v>925</v>
      </c>
      <c r="F18" s="23">
        <v>111</v>
      </c>
      <c r="G18" s="24">
        <v>298</v>
      </c>
      <c r="H18" s="25">
        <f t="shared" si="1"/>
        <v>409</v>
      </c>
    </row>
    <row r="19" spans="2:8" ht="16.5" customHeight="1">
      <c r="B19" s="133" t="s">
        <v>16</v>
      </c>
      <c r="C19" s="136">
        <v>677</v>
      </c>
      <c r="D19" s="137">
        <v>1255</v>
      </c>
      <c r="E19" s="27">
        <f t="shared" si="0"/>
        <v>1932</v>
      </c>
      <c r="F19" s="23">
        <v>300</v>
      </c>
      <c r="G19" s="24">
        <v>553</v>
      </c>
      <c r="H19" s="25">
        <f t="shared" si="1"/>
        <v>853</v>
      </c>
    </row>
    <row r="20" spans="2:8" ht="16.5" customHeight="1">
      <c r="B20" s="133" t="s">
        <v>17</v>
      </c>
      <c r="C20" s="136">
        <v>875</v>
      </c>
      <c r="D20" s="137">
        <v>1722</v>
      </c>
      <c r="E20" s="27">
        <f t="shared" si="0"/>
        <v>2597</v>
      </c>
      <c r="F20" s="23">
        <v>380</v>
      </c>
      <c r="G20" s="24">
        <v>739</v>
      </c>
      <c r="H20" s="25">
        <f t="shared" si="1"/>
        <v>1119</v>
      </c>
    </row>
    <row r="21" spans="2:8" ht="16.5" customHeight="1">
      <c r="B21" s="133" t="s">
        <v>18</v>
      </c>
      <c r="C21" s="136">
        <v>118</v>
      </c>
      <c r="D21" s="137">
        <v>255</v>
      </c>
      <c r="E21" s="27">
        <f t="shared" si="0"/>
        <v>373</v>
      </c>
      <c r="F21" s="23">
        <v>39</v>
      </c>
      <c r="G21" s="24">
        <v>97</v>
      </c>
      <c r="H21" s="25">
        <f t="shared" si="1"/>
        <v>136</v>
      </c>
    </row>
    <row r="22" spans="2:8" ht="16.5" customHeight="1">
      <c r="B22" s="133" t="s">
        <v>19</v>
      </c>
      <c r="C22" s="136">
        <v>148</v>
      </c>
      <c r="D22" s="137">
        <v>310</v>
      </c>
      <c r="E22" s="27">
        <f t="shared" si="0"/>
        <v>458</v>
      </c>
      <c r="F22" s="23">
        <v>42</v>
      </c>
      <c r="G22" s="24">
        <v>126</v>
      </c>
      <c r="H22" s="25">
        <f t="shared" si="1"/>
        <v>168</v>
      </c>
    </row>
    <row r="23" spans="2:8" ht="16.5" customHeight="1">
      <c r="B23" s="133" t="s">
        <v>20</v>
      </c>
      <c r="C23" s="136">
        <v>91</v>
      </c>
      <c r="D23" s="137">
        <v>164</v>
      </c>
      <c r="E23" s="27">
        <f t="shared" si="0"/>
        <v>255</v>
      </c>
      <c r="F23" s="23">
        <v>26</v>
      </c>
      <c r="G23" s="24">
        <v>75</v>
      </c>
      <c r="H23" s="25">
        <f t="shared" si="1"/>
        <v>101</v>
      </c>
    </row>
    <row r="24" spans="2:8" ht="16.5" customHeight="1">
      <c r="B24" s="133" t="s">
        <v>21</v>
      </c>
      <c r="C24" s="136">
        <v>87</v>
      </c>
      <c r="D24" s="137">
        <v>148</v>
      </c>
      <c r="E24" s="27">
        <f t="shared" si="0"/>
        <v>235</v>
      </c>
      <c r="F24" s="23">
        <v>29</v>
      </c>
      <c r="G24" s="24">
        <v>72</v>
      </c>
      <c r="H24" s="25">
        <f t="shared" si="1"/>
        <v>101</v>
      </c>
    </row>
    <row r="25" spans="2:8" ht="16.5" customHeight="1">
      <c r="B25" s="133" t="s">
        <v>22</v>
      </c>
      <c r="C25" s="136">
        <v>230</v>
      </c>
      <c r="D25" s="137">
        <v>446</v>
      </c>
      <c r="E25" s="27">
        <f t="shared" si="0"/>
        <v>676</v>
      </c>
      <c r="F25" s="23">
        <v>109</v>
      </c>
      <c r="G25" s="24">
        <v>172</v>
      </c>
      <c r="H25" s="25">
        <f t="shared" si="1"/>
        <v>281</v>
      </c>
    </row>
    <row r="26" spans="2:8" ht="16.5" customHeight="1">
      <c r="B26" s="133" t="s">
        <v>23</v>
      </c>
      <c r="C26" s="136">
        <v>37</v>
      </c>
      <c r="D26" s="137">
        <v>61</v>
      </c>
      <c r="E26" s="27">
        <f t="shared" si="0"/>
        <v>98</v>
      </c>
      <c r="F26" s="23">
        <v>12</v>
      </c>
      <c r="G26" s="24">
        <v>18</v>
      </c>
      <c r="H26" s="25">
        <f t="shared" si="1"/>
        <v>30</v>
      </c>
    </row>
    <row r="27" spans="2:8" ht="16.5" customHeight="1">
      <c r="B27" s="133" t="s">
        <v>24</v>
      </c>
      <c r="C27" s="136">
        <v>314</v>
      </c>
      <c r="D27" s="137">
        <v>675</v>
      </c>
      <c r="E27" s="27">
        <f t="shared" si="0"/>
        <v>989</v>
      </c>
      <c r="F27" s="23">
        <v>138</v>
      </c>
      <c r="G27" s="24">
        <v>270</v>
      </c>
      <c r="H27" s="25">
        <f t="shared" si="1"/>
        <v>408</v>
      </c>
    </row>
    <row r="28" spans="2:8" ht="16.5" customHeight="1">
      <c r="B28" s="133" t="s">
        <v>25</v>
      </c>
      <c r="C28" s="136">
        <v>702</v>
      </c>
      <c r="D28" s="137">
        <v>1382</v>
      </c>
      <c r="E28" s="27">
        <f t="shared" si="0"/>
        <v>2084</v>
      </c>
      <c r="F28" s="23">
        <v>238</v>
      </c>
      <c r="G28" s="24">
        <v>530</v>
      </c>
      <c r="H28" s="25">
        <f t="shared" si="1"/>
        <v>768</v>
      </c>
    </row>
    <row r="29" spans="2:8" ht="16.5" customHeight="1">
      <c r="B29" s="133" t="s">
        <v>26</v>
      </c>
      <c r="C29" s="136">
        <v>4</v>
      </c>
      <c r="D29" s="137">
        <v>5</v>
      </c>
      <c r="E29" s="27">
        <f t="shared" si="0"/>
        <v>9</v>
      </c>
      <c r="F29" s="23">
        <v>1</v>
      </c>
      <c r="G29" s="24">
        <v>3</v>
      </c>
      <c r="H29" s="25">
        <f t="shared" si="1"/>
        <v>4</v>
      </c>
    </row>
    <row r="30" spans="2:8" ht="16.5" customHeight="1" thickBot="1">
      <c r="B30" s="134" t="s">
        <v>27</v>
      </c>
      <c r="C30" s="131">
        <v>0</v>
      </c>
      <c r="D30" s="36">
        <v>0</v>
      </c>
      <c r="E30" s="27">
        <f t="shared" si="0"/>
        <v>0</v>
      </c>
      <c r="F30" s="35">
        <v>2</v>
      </c>
      <c r="G30" s="36">
        <v>3</v>
      </c>
      <c r="H30" s="25">
        <f t="shared" si="1"/>
        <v>5</v>
      </c>
    </row>
    <row r="31" spans="2:8" ht="16.5" customHeight="1" thickBot="1">
      <c r="B31" s="135" t="s">
        <v>28</v>
      </c>
      <c r="C31" s="55">
        <f>SUM(C10:C30)</f>
        <v>6837</v>
      </c>
      <c r="D31" s="42">
        <f t="shared" ref="D31:E31" si="2">SUM(D10:D30)</f>
        <v>13466</v>
      </c>
      <c r="E31" s="42">
        <f t="shared" si="2"/>
        <v>20303</v>
      </c>
      <c r="F31" s="42">
        <f>SUM(F10:F30)</f>
        <v>2813</v>
      </c>
      <c r="G31" s="42">
        <f>SUM(G10:G30)</f>
        <v>5631</v>
      </c>
      <c r="H31" s="42">
        <f>SUM(H10:H30)</f>
        <v>8444</v>
      </c>
    </row>
    <row r="32" spans="2:8" ht="16.5" customHeight="1">
      <c r="B32" s="174" t="s">
        <v>29</v>
      </c>
      <c r="C32" s="175"/>
      <c r="D32" s="175"/>
      <c r="E32" s="175"/>
      <c r="F32" s="175"/>
      <c r="G32" s="175"/>
      <c r="H32" s="176"/>
    </row>
    <row r="33" spans="2:28" ht="16.5" customHeight="1" thickBot="1">
      <c r="B33" s="177"/>
      <c r="C33" s="178"/>
      <c r="D33" s="178"/>
      <c r="E33" s="178"/>
      <c r="F33" s="178"/>
      <c r="G33" s="178"/>
      <c r="H33" s="179"/>
    </row>
    <row r="37" spans="2:28" ht="16.5" thickBot="1"/>
    <row r="38" spans="2:28" ht="16.5" thickBot="1">
      <c r="B38" s="66" t="s">
        <v>30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8"/>
    </row>
    <row r="39" spans="2:28" ht="16.5" thickBot="1">
      <c r="B39" s="183" t="s">
        <v>2</v>
      </c>
      <c r="C39" s="168">
        <v>2023</v>
      </c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70"/>
      <c r="P39" s="168" t="s">
        <v>3</v>
      </c>
      <c r="Q39" s="169"/>
      <c r="R39" s="169"/>
      <c r="S39" s="169"/>
      <c r="T39" s="169"/>
      <c r="U39" s="169"/>
      <c r="V39" s="169"/>
      <c r="W39" s="169"/>
      <c r="X39" s="169"/>
      <c r="Y39" s="169"/>
      <c r="Z39" s="169"/>
      <c r="AA39" s="169"/>
      <c r="AB39" s="170"/>
    </row>
    <row r="40" spans="2:28">
      <c r="B40" s="184"/>
      <c r="C40" s="160" t="s">
        <v>31</v>
      </c>
      <c r="D40" s="161"/>
      <c r="E40" s="162"/>
      <c r="F40" s="160" t="s">
        <v>32</v>
      </c>
      <c r="G40" s="161"/>
      <c r="H40" s="162"/>
      <c r="I40" s="160" t="s">
        <v>33</v>
      </c>
      <c r="J40" s="161"/>
      <c r="K40" s="162"/>
      <c r="L40" s="160" t="s">
        <v>34</v>
      </c>
      <c r="M40" s="161"/>
      <c r="N40" s="162"/>
      <c r="O40" s="166" t="s">
        <v>35</v>
      </c>
      <c r="P40" s="160" t="s">
        <v>31</v>
      </c>
      <c r="Q40" s="161"/>
      <c r="R40" s="162"/>
      <c r="S40" s="161" t="s">
        <v>32</v>
      </c>
      <c r="T40" s="161"/>
      <c r="U40" s="162"/>
      <c r="V40" s="160" t="s">
        <v>33</v>
      </c>
      <c r="W40" s="161"/>
      <c r="X40" s="162"/>
      <c r="Y40" s="160" t="s">
        <v>34</v>
      </c>
      <c r="Z40" s="161"/>
      <c r="AA40" s="162"/>
      <c r="AB40" s="166" t="s">
        <v>35</v>
      </c>
    </row>
    <row r="41" spans="2:28" ht="16.5" thickBot="1">
      <c r="B41" s="185"/>
      <c r="C41" s="45" t="s">
        <v>4</v>
      </c>
      <c r="D41" s="46" t="s">
        <v>5</v>
      </c>
      <c r="E41" s="47" t="s">
        <v>6</v>
      </c>
      <c r="F41" s="45" t="s">
        <v>4</v>
      </c>
      <c r="G41" s="46" t="s">
        <v>5</v>
      </c>
      <c r="H41" s="47" t="s">
        <v>6</v>
      </c>
      <c r="I41" s="45" t="s">
        <v>4</v>
      </c>
      <c r="J41" s="46" t="s">
        <v>5</v>
      </c>
      <c r="K41" s="47" t="s">
        <v>6</v>
      </c>
      <c r="L41" s="45" t="s">
        <v>4</v>
      </c>
      <c r="M41" s="46" t="s">
        <v>5</v>
      </c>
      <c r="N41" s="47" t="s">
        <v>6</v>
      </c>
      <c r="O41" s="167"/>
      <c r="P41" s="45" t="s">
        <v>4</v>
      </c>
      <c r="Q41" s="46" t="s">
        <v>5</v>
      </c>
      <c r="R41" s="47" t="s">
        <v>6</v>
      </c>
      <c r="S41" s="48" t="s">
        <v>4</v>
      </c>
      <c r="T41" s="44" t="s">
        <v>5</v>
      </c>
      <c r="U41" s="44" t="s">
        <v>6</v>
      </c>
      <c r="V41" s="43" t="s">
        <v>4</v>
      </c>
      <c r="W41" s="44" t="s">
        <v>5</v>
      </c>
      <c r="X41" s="44" t="s">
        <v>6</v>
      </c>
      <c r="Y41" s="43" t="s">
        <v>4</v>
      </c>
      <c r="Z41" s="44" t="s">
        <v>5</v>
      </c>
      <c r="AA41" s="44" t="s">
        <v>6</v>
      </c>
      <c r="AB41" s="189"/>
    </row>
    <row r="42" spans="2:28" ht="16.5" thickBot="1">
      <c r="B42" s="139" t="s">
        <v>7</v>
      </c>
      <c r="C42" s="28">
        <v>0</v>
      </c>
      <c r="D42" s="26">
        <v>0</v>
      </c>
      <c r="E42" s="27">
        <v>0</v>
      </c>
      <c r="F42" s="128">
        <v>38</v>
      </c>
      <c r="G42" s="26">
        <v>53</v>
      </c>
      <c r="H42" s="27">
        <f>SUM(F42:G42)</f>
        <v>91</v>
      </c>
      <c r="I42" s="28">
        <v>129</v>
      </c>
      <c r="J42" s="140">
        <v>272</v>
      </c>
      <c r="K42" s="27">
        <f>SUM(I42:J42)</f>
        <v>401</v>
      </c>
      <c r="L42" s="28">
        <v>154</v>
      </c>
      <c r="M42" s="26">
        <v>306</v>
      </c>
      <c r="N42" s="27">
        <f>SUM(L42:M42)</f>
        <v>460</v>
      </c>
      <c r="O42" s="141">
        <f>+K42+H42+E42+N42</f>
        <v>952</v>
      </c>
      <c r="P42" s="28">
        <v>1</v>
      </c>
      <c r="Q42" s="26">
        <v>0</v>
      </c>
      <c r="R42" s="27">
        <f>SUM(P42:Q42)</f>
        <v>1</v>
      </c>
      <c r="S42" s="51">
        <v>27</v>
      </c>
      <c r="T42" s="49">
        <v>29</v>
      </c>
      <c r="U42" s="50">
        <f>SUM(S42:T42)</f>
        <v>56</v>
      </c>
      <c r="V42" s="51">
        <v>53</v>
      </c>
      <c r="W42" s="49">
        <v>113</v>
      </c>
      <c r="X42" s="50">
        <f>SUM(V42:W42)</f>
        <v>166</v>
      </c>
      <c r="Y42" s="69">
        <v>73</v>
      </c>
      <c r="Z42" s="69">
        <v>159</v>
      </c>
      <c r="AA42" s="50">
        <f>SUM(Y42:Z42)</f>
        <v>232</v>
      </c>
      <c r="AB42" s="63">
        <f>+X42+U42+R42+AA42</f>
        <v>455</v>
      </c>
    </row>
    <row r="43" spans="2:28" ht="16.5" thickBot="1">
      <c r="B43" s="29" t="s">
        <v>8</v>
      </c>
      <c r="C43" s="33">
        <v>0</v>
      </c>
      <c r="D43" s="31">
        <v>0</v>
      </c>
      <c r="E43" s="32">
        <v>0</v>
      </c>
      <c r="F43" s="30">
        <v>1</v>
      </c>
      <c r="G43" s="31">
        <v>11</v>
      </c>
      <c r="H43" s="32">
        <f t="shared" ref="H43:H62" si="3">SUM(F43:G43)</f>
        <v>12</v>
      </c>
      <c r="I43" s="33">
        <v>27</v>
      </c>
      <c r="J43" s="129">
        <v>65</v>
      </c>
      <c r="K43" s="32">
        <f t="shared" ref="I43:K62" si="4">SUM(I43:J43)</f>
        <v>92</v>
      </c>
      <c r="L43" s="33">
        <v>69</v>
      </c>
      <c r="M43" s="31">
        <v>115</v>
      </c>
      <c r="N43" s="32">
        <f t="shared" ref="N43:N62" si="5">SUM(L43:M43)</f>
        <v>184</v>
      </c>
      <c r="O43" s="141">
        <f t="shared" ref="O43:O62" si="6">+K43+H43+E43+N43</f>
        <v>288</v>
      </c>
      <c r="P43" s="33">
        <v>0</v>
      </c>
      <c r="Q43" s="31">
        <v>0</v>
      </c>
      <c r="R43" s="32">
        <f t="shared" ref="R43:R63" si="7">SUM(P43:Q43)</f>
        <v>0</v>
      </c>
      <c r="S43" s="30">
        <v>11</v>
      </c>
      <c r="T43" s="31">
        <v>14</v>
      </c>
      <c r="U43" s="32">
        <f t="shared" ref="U43:U62" si="8">SUM(S43:T43)</f>
        <v>25</v>
      </c>
      <c r="V43" s="30">
        <v>11</v>
      </c>
      <c r="W43" s="31">
        <v>30</v>
      </c>
      <c r="X43" s="32">
        <f t="shared" ref="X43:X62" si="9">SUM(V43:W43)</f>
        <v>41</v>
      </c>
      <c r="Y43" s="70">
        <v>29</v>
      </c>
      <c r="Z43" s="70">
        <v>71</v>
      </c>
      <c r="AA43" s="32">
        <f t="shared" ref="AA43:AA62" si="10">SUM(Y43:Z43)</f>
        <v>100</v>
      </c>
      <c r="AB43" s="63">
        <f t="shared" ref="AB43:AB62" si="11">+X43+U43+R43+AA43</f>
        <v>166</v>
      </c>
    </row>
    <row r="44" spans="2:28" ht="16.5" thickBot="1">
      <c r="B44" s="29" t="s">
        <v>9</v>
      </c>
      <c r="C44" s="33">
        <v>0</v>
      </c>
      <c r="D44" s="31">
        <v>0</v>
      </c>
      <c r="E44" s="32">
        <v>0</v>
      </c>
      <c r="F44" s="30">
        <v>18</v>
      </c>
      <c r="G44" s="31">
        <v>16</v>
      </c>
      <c r="H44" s="32">
        <f t="shared" si="3"/>
        <v>34</v>
      </c>
      <c r="I44" s="33">
        <v>34</v>
      </c>
      <c r="J44" s="129">
        <v>87</v>
      </c>
      <c r="K44" s="32">
        <f t="shared" si="4"/>
        <v>121</v>
      </c>
      <c r="L44" s="33">
        <v>76</v>
      </c>
      <c r="M44" s="31">
        <v>118</v>
      </c>
      <c r="N44" s="32">
        <f t="shared" si="5"/>
        <v>194</v>
      </c>
      <c r="O44" s="141">
        <f t="shared" si="6"/>
        <v>349</v>
      </c>
      <c r="P44" s="33">
        <v>0</v>
      </c>
      <c r="Q44" s="31">
        <v>0</v>
      </c>
      <c r="R44" s="32">
        <f t="shared" si="7"/>
        <v>0</v>
      </c>
      <c r="S44" s="30">
        <v>6</v>
      </c>
      <c r="T44" s="31">
        <v>6</v>
      </c>
      <c r="U44" s="32">
        <f t="shared" si="8"/>
        <v>12</v>
      </c>
      <c r="V44" s="30">
        <v>15</v>
      </c>
      <c r="W44" s="31">
        <v>38</v>
      </c>
      <c r="X44" s="32">
        <f t="shared" si="9"/>
        <v>53</v>
      </c>
      <c r="Y44" s="70">
        <v>34</v>
      </c>
      <c r="Z44" s="70">
        <v>37</v>
      </c>
      <c r="AA44" s="32">
        <f t="shared" si="10"/>
        <v>71</v>
      </c>
      <c r="AB44" s="63">
        <f t="shared" si="11"/>
        <v>136</v>
      </c>
    </row>
    <row r="45" spans="2:28" ht="16.5" thickBot="1">
      <c r="B45" s="29" t="s">
        <v>10</v>
      </c>
      <c r="C45" s="33">
        <v>0</v>
      </c>
      <c r="D45" s="31">
        <v>0</v>
      </c>
      <c r="E45" s="32">
        <v>0</v>
      </c>
      <c r="F45" s="30">
        <v>51</v>
      </c>
      <c r="G45" s="31">
        <v>69</v>
      </c>
      <c r="H45" s="32">
        <f t="shared" si="3"/>
        <v>120</v>
      </c>
      <c r="I45" s="33">
        <v>148</v>
      </c>
      <c r="J45" s="129">
        <v>328</v>
      </c>
      <c r="K45" s="32">
        <f t="shared" si="4"/>
        <v>476</v>
      </c>
      <c r="L45" s="33">
        <v>163</v>
      </c>
      <c r="M45" s="31">
        <v>297</v>
      </c>
      <c r="N45" s="32">
        <f t="shared" si="5"/>
        <v>460</v>
      </c>
      <c r="O45" s="141">
        <f t="shared" si="6"/>
        <v>1056</v>
      </c>
      <c r="P45" s="33">
        <v>0</v>
      </c>
      <c r="Q45" s="31">
        <v>0</v>
      </c>
      <c r="R45" s="32">
        <f t="shared" si="7"/>
        <v>0</v>
      </c>
      <c r="S45" s="30">
        <v>20</v>
      </c>
      <c r="T45" s="31">
        <v>34</v>
      </c>
      <c r="U45" s="32">
        <f t="shared" si="8"/>
        <v>54</v>
      </c>
      <c r="V45" s="30">
        <v>65</v>
      </c>
      <c r="W45" s="31">
        <v>152</v>
      </c>
      <c r="X45" s="32">
        <f t="shared" si="9"/>
        <v>217</v>
      </c>
      <c r="Y45" s="70">
        <v>70</v>
      </c>
      <c r="Z45" s="70">
        <v>100</v>
      </c>
      <c r="AA45" s="32">
        <f t="shared" si="10"/>
        <v>170</v>
      </c>
      <c r="AB45" s="63">
        <f t="shared" si="11"/>
        <v>441</v>
      </c>
    </row>
    <row r="46" spans="2:28" ht="16.5" thickBot="1">
      <c r="B46" s="29" t="s">
        <v>11</v>
      </c>
      <c r="C46" s="33">
        <v>0</v>
      </c>
      <c r="D46" s="31">
        <v>0</v>
      </c>
      <c r="E46" s="32">
        <v>0</v>
      </c>
      <c r="F46" s="30">
        <v>68</v>
      </c>
      <c r="G46" s="31">
        <v>94</v>
      </c>
      <c r="H46" s="32">
        <f t="shared" si="3"/>
        <v>162</v>
      </c>
      <c r="I46" s="33">
        <v>235</v>
      </c>
      <c r="J46" s="129">
        <v>517</v>
      </c>
      <c r="K46" s="32">
        <f t="shared" si="4"/>
        <v>752</v>
      </c>
      <c r="L46" s="33">
        <v>156</v>
      </c>
      <c r="M46" s="31">
        <v>263</v>
      </c>
      <c r="N46" s="32">
        <f t="shared" si="5"/>
        <v>419</v>
      </c>
      <c r="O46" s="141">
        <f t="shared" si="6"/>
        <v>1333</v>
      </c>
      <c r="P46" s="33">
        <v>0</v>
      </c>
      <c r="Q46" s="31">
        <v>1</v>
      </c>
      <c r="R46" s="32">
        <f t="shared" si="7"/>
        <v>1</v>
      </c>
      <c r="S46" s="30">
        <v>28</v>
      </c>
      <c r="T46" s="31">
        <v>32</v>
      </c>
      <c r="U46" s="32">
        <f t="shared" si="8"/>
        <v>60</v>
      </c>
      <c r="V46" s="30">
        <v>66</v>
      </c>
      <c r="W46" s="31">
        <v>154</v>
      </c>
      <c r="X46" s="32">
        <f t="shared" si="9"/>
        <v>220</v>
      </c>
      <c r="Y46" s="70">
        <v>52</v>
      </c>
      <c r="Z46" s="70">
        <v>124</v>
      </c>
      <c r="AA46" s="32">
        <f t="shared" si="10"/>
        <v>176</v>
      </c>
      <c r="AB46" s="63">
        <f t="shared" si="11"/>
        <v>457</v>
      </c>
    </row>
    <row r="47" spans="2:28" ht="16.5" thickBot="1">
      <c r="B47" s="29" t="s">
        <v>12</v>
      </c>
      <c r="C47" s="33">
        <v>0</v>
      </c>
      <c r="D47" s="31">
        <v>0</v>
      </c>
      <c r="E47" s="32">
        <v>0</v>
      </c>
      <c r="F47" s="30">
        <v>43</v>
      </c>
      <c r="G47" s="31">
        <v>44</v>
      </c>
      <c r="H47" s="32">
        <f t="shared" si="3"/>
        <v>87</v>
      </c>
      <c r="I47" s="33">
        <v>88</v>
      </c>
      <c r="J47" s="129">
        <v>188</v>
      </c>
      <c r="K47" s="32">
        <f t="shared" si="4"/>
        <v>276</v>
      </c>
      <c r="L47" s="33">
        <v>84</v>
      </c>
      <c r="M47" s="31">
        <v>126</v>
      </c>
      <c r="N47" s="32">
        <f t="shared" si="5"/>
        <v>210</v>
      </c>
      <c r="O47" s="141">
        <f t="shared" si="6"/>
        <v>573</v>
      </c>
      <c r="P47" s="33">
        <v>0</v>
      </c>
      <c r="Q47" s="31">
        <v>0</v>
      </c>
      <c r="R47" s="32">
        <f t="shared" si="7"/>
        <v>0</v>
      </c>
      <c r="S47" s="30">
        <v>20</v>
      </c>
      <c r="T47" s="31">
        <v>22</v>
      </c>
      <c r="U47" s="32">
        <f t="shared" si="8"/>
        <v>42</v>
      </c>
      <c r="V47" s="30">
        <v>29</v>
      </c>
      <c r="W47" s="31">
        <v>56</v>
      </c>
      <c r="X47" s="32">
        <f t="shared" si="9"/>
        <v>85</v>
      </c>
      <c r="Y47" s="70">
        <v>31</v>
      </c>
      <c r="Z47" s="70">
        <v>57</v>
      </c>
      <c r="AA47" s="32">
        <f t="shared" si="10"/>
        <v>88</v>
      </c>
      <c r="AB47" s="63">
        <f t="shared" si="11"/>
        <v>215</v>
      </c>
    </row>
    <row r="48" spans="2:28" ht="16.5" thickBot="1">
      <c r="B48" s="29" t="s">
        <v>13</v>
      </c>
      <c r="C48" s="33">
        <v>0</v>
      </c>
      <c r="D48" s="31">
        <v>0</v>
      </c>
      <c r="E48" s="32">
        <v>0</v>
      </c>
      <c r="F48" s="30">
        <v>138</v>
      </c>
      <c r="G48" s="31">
        <v>172</v>
      </c>
      <c r="H48" s="32">
        <f t="shared" si="3"/>
        <v>310</v>
      </c>
      <c r="I48" s="33">
        <v>316</v>
      </c>
      <c r="J48" s="129">
        <v>733</v>
      </c>
      <c r="K48" s="32">
        <f t="shared" si="4"/>
        <v>1049</v>
      </c>
      <c r="L48" s="33">
        <v>265</v>
      </c>
      <c r="M48" s="31">
        <v>574</v>
      </c>
      <c r="N48" s="32">
        <f t="shared" si="5"/>
        <v>839</v>
      </c>
      <c r="O48" s="141">
        <f t="shared" si="6"/>
        <v>2198</v>
      </c>
      <c r="P48" s="33">
        <v>4</v>
      </c>
      <c r="Q48" s="31">
        <v>2</v>
      </c>
      <c r="R48" s="32">
        <f t="shared" si="7"/>
        <v>6</v>
      </c>
      <c r="S48" s="30">
        <v>67</v>
      </c>
      <c r="T48" s="31">
        <v>78</v>
      </c>
      <c r="U48" s="32">
        <f t="shared" si="8"/>
        <v>145</v>
      </c>
      <c r="V48" s="30">
        <v>132</v>
      </c>
      <c r="W48" s="31">
        <v>306</v>
      </c>
      <c r="X48" s="32">
        <f t="shared" si="9"/>
        <v>438</v>
      </c>
      <c r="Y48" s="70">
        <v>130</v>
      </c>
      <c r="Z48" s="70">
        <v>239</v>
      </c>
      <c r="AA48" s="32">
        <f t="shared" si="10"/>
        <v>369</v>
      </c>
      <c r="AB48" s="63">
        <f t="shared" si="11"/>
        <v>958</v>
      </c>
    </row>
    <row r="49" spans="2:28" ht="16.5" thickBot="1">
      <c r="B49" s="29" t="s">
        <v>14</v>
      </c>
      <c r="C49" s="33">
        <v>0</v>
      </c>
      <c r="D49" s="31">
        <v>0</v>
      </c>
      <c r="E49" s="32">
        <v>0</v>
      </c>
      <c r="F49" s="30">
        <v>124</v>
      </c>
      <c r="G49" s="31">
        <v>185</v>
      </c>
      <c r="H49" s="32">
        <f t="shared" si="3"/>
        <v>309</v>
      </c>
      <c r="I49" s="33">
        <v>410</v>
      </c>
      <c r="J49" s="129">
        <v>991</v>
      </c>
      <c r="K49" s="32">
        <f t="shared" si="4"/>
        <v>1401</v>
      </c>
      <c r="L49" s="33">
        <v>419</v>
      </c>
      <c r="M49" s="31">
        <v>794</v>
      </c>
      <c r="N49" s="32">
        <f t="shared" si="5"/>
        <v>1213</v>
      </c>
      <c r="O49" s="141">
        <f t="shared" si="6"/>
        <v>2923</v>
      </c>
      <c r="P49" s="33">
        <v>0</v>
      </c>
      <c r="Q49" s="31">
        <v>1</v>
      </c>
      <c r="R49" s="32">
        <f t="shared" si="7"/>
        <v>1</v>
      </c>
      <c r="S49" s="30">
        <v>72</v>
      </c>
      <c r="T49" s="31">
        <v>81</v>
      </c>
      <c r="U49" s="32">
        <f t="shared" si="8"/>
        <v>153</v>
      </c>
      <c r="V49" s="30">
        <v>162</v>
      </c>
      <c r="W49" s="31">
        <v>395</v>
      </c>
      <c r="X49" s="32">
        <f t="shared" si="9"/>
        <v>557</v>
      </c>
      <c r="Y49" s="70">
        <v>178</v>
      </c>
      <c r="Z49" s="70">
        <v>344</v>
      </c>
      <c r="AA49" s="32">
        <f t="shared" si="10"/>
        <v>522</v>
      </c>
      <c r="AB49" s="63">
        <f t="shared" si="11"/>
        <v>1233</v>
      </c>
    </row>
    <row r="50" spans="2:28" ht="16.5" thickBot="1">
      <c r="B50" s="29" t="s">
        <v>15</v>
      </c>
      <c r="C50" s="33">
        <v>1</v>
      </c>
      <c r="D50" s="31">
        <v>0</v>
      </c>
      <c r="E50" s="32">
        <v>1</v>
      </c>
      <c r="F50" s="30">
        <v>44</v>
      </c>
      <c r="G50" s="31">
        <v>58</v>
      </c>
      <c r="H50" s="32">
        <f t="shared" si="3"/>
        <v>102</v>
      </c>
      <c r="I50" s="33">
        <v>113</v>
      </c>
      <c r="J50" s="129">
        <v>280</v>
      </c>
      <c r="K50" s="32">
        <f t="shared" si="4"/>
        <v>393</v>
      </c>
      <c r="L50" s="33">
        <v>143</v>
      </c>
      <c r="M50" s="31">
        <v>287</v>
      </c>
      <c r="N50" s="32">
        <f t="shared" si="5"/>
        <v>430</v>
      </c>
      <c r="O50" s="141">
        <f t="shared" si="6"/>
        <v>926</v>
      </c>
      <c r="P50" s="33">
        <v>0</v>
      </c>
      <c r="Q50" s="31">
        <v>1</v>
      </c>
      <c r="R50" s="32">
        <f t="shared" si="7"/>
        <v>1</v>
      </c>
      <c r="S50" s="30">
        <v>18</v>
      </c>
      <c r="T50" s="31">
        <v>29</v>
      </c>
      <c r="U50" s="32">
        <f t="shared" si="8"/>
        <v>47</v>
      </c>
      <c r="V50" s="30">
        <v>38</v>
      </c>
      <c r="W50" s="31">
        <v>116</v>
      </c>
      <c r="X50" s="32">
        <f t="shared" si="9"/>
        <v>154</v>
      </c>
      <c r="Y50" s="70">
        <v>55</v>
      </c>
      <c r="Z50" s="70">
        <v>152</v>
      </c>
      <c r="AA50" s="32">
        <f t="shared" si="10"/>
        <v>207</v>
      </c>
      <c r="AB50" s="63">
        <f t="shared" si="11"/>
        <v>409</v>
      </c>
    </row>
    <row r="51" spans="2:28" ht="16.5" thickBot="1">
      <c r="B51" s="29" t="s">
        <v>16</v>
      </c>
      <c r="C51" s="33">
        <v>0</v>
      </c>
      <c r="D51" s="31">
        <v>0</v>
      </c>
      <c r="E51" s="32">
        <v>0</v>
      </c>
      <c r="F51" s="30">
        <v>76</v>
      </c>
      <c r="G51" s="31">
        <v>108</v>
      </c>
      <c r="H51" s="32">
        <f t="shared" si="3"/>
        <v>184</v>
      </c>
      <c r="I51" s="33">
        <v>252</v>
      </c>
      <c r="J51" s="129">
        <v>545</v>
      </c>
      <c r="K51" s="32">
        <f t="shared" si="4"/>
        <v>797</v>
      </c>
      <c r="L51" s="33">
        <v>349</v>
      </c>
      <c r="M51" s="31">
        <v>602</v>
      </c>
      <c r="N51" s="32">
        <f t="shared" si="5"/>
        <v>951</v>
      </c>
      <c r="O51" s="141">
        <f t="shared" si="6"/>
        <v>1932</v>
      </c>
      <c r="P51" s="33">
        <v>2</v>
      </c>
      <c r="Q51" s="31">
        <v>1</v>
      </c>
      <c r="R51" s="32">
        <f t="shared" si="7"/>
        <v>3</v>
      </c>
      <c r="S51" s="30">
        <v>41</v>
      </c>
      <c r="T51" s="31">
        <v>50</v>
      </c>
      <c r="U51" s="32">
        <f t="shared" si="8"/>
        <v>91</v>
      </c>
      <c r="V51" s="30">
        <v>112</v>
      </c>
      <c r="W51" s="31">
        <v>221</v>
      </c>
      <c r="X51" s="32">
        <f t="shared" si="9"/>
        <v>333</v>
      </c>
      <c r="Y51" s="70">
        <v>145</v>
      </c>
      <c r="Z51" s="70">
        <v>281</v>
      </c>
      <c r="AA51" s="32">
        <f t="shared" si="10"/>
        <v>426</v>
      </c>
      <c r="AB51" s="63">
        <f t="shared" si="11"/>
        <v>853</v>
      </c>
    </row>
    <row r="52" spans="2:28" ht="16.5" thickBot="1">
      <c r="B52" s="29" t="s">
        <v>17</v>
      </c>
      <c r="C52" s="33">
        <v>0</v>
      </c>
      <c r="D52" s="31">
        <v>0</v>
      </c>
      <c r="E52" s="32">
        <v>0</v>
      </c>
      <c r="F52" s="30">
        <v>105</v>
      </c>
      <c r="G52" s="31">
        <v>139</v>
      </c>
      <c r="H52" s="32">
        <f t="shared" si="3"/>
        <v>244</v>
      </c>
      <c r="I52" s="33">
        <v>331</v>
      </c>
      <c r="J52" s="129">
        <v>742</v>
      </c>
      <c r="K52" s="32">
        <f t="shared" si="4"/>
        <v>1073</v>
      </c>
      <c r="L52" s="33">
        <v>438</v>
      </c>
      <c r="M52" s="31">
        <v>841</v>
      </c>
      <c r="N52" s="32">
        <f t="shared" si="5"/>
        <v>1279</v>
      </c>
      <c r="O52" s="141">
        <f t="shared" si="6"/>
        <v>2596</v>
      </c>
      <c r="P52" s="33">
        <v>3</v>
      </c>
      <c r="Q52" s="31">
        <v>0</v>
      </c>
      <c r="R52" s="32">
        <f t="shared" si="7"/>
        <v>3</v>
      </c>
      <c r="S52" s="30">
        <v>83</v>
      </c>
      <c r="T52" s="31">
        <v>73</v>
      </c>
      <c r="U52" s="32">
        <f t="shared" si="8"/>
        <v>156</v>
      </c>
      <c r="V52" s="30">
        <v>134</v>
      </c>
      <c r="W52" s="31">
        <v>291</v>
      </c>
      <c r="X52" s="32">
        <f t="shared" si="9"/>
        <v>425</v>
      </c>
      <c r="Y52" s="70">
        <v>160</v>
      </c>
      <c r="Z52" s="70">
        <v>375</v>
      </c>
      <c r="AA52" s="32">
        <f t="shared" si="10"/>
        <v>535</v>
      </c>
      <c r="AB52" s="63">
        <f t="shared" si="11"/>
        <v>1119</v>
      </c>
    </row>
    <row r="53" spans="2:28" ht="16.5" thickBot="1">
      <c r="B53" s="29" t="s">
        <v>18</v>
      </c>
      <c r="C53" s="33">
        <v>0</v>
      </c>
      <c r="D53" s="31">
        <v>0</v>
      </c>
      <c r="E53" s="32">
        <v>0</v>
      </c>
      <c r="F53" s="30">
        <v>19</v>
      </c>
      <c r="G53" s="31">
        <v>27</v>
      </c>
      <c r="H53" s="32">
        <f t="shared" si="3"/>
        <v>46</v>
      </c>
      <c r="I53" s="33">
        <v>30</v>
      </c>
      <c r="J53" s="129">
        <v>85</v>
      </c>
      <c r="K53" s="32">
        <f t="shared" si="4"/>
        <v>115</v>
      </c>
      <c r="L53" s="33">
        <v>69</v>
      </c>
      <c r="M53" s="31">
        <v>143</v>
      </c>
      <c r="N53" s="32">
        <f t="shared" si="5"/>
        <v>212</v>
      </c>
      <c r="O53" s="141">
        <f t="shared" si="6"/>
        <v>373</v>
      </c>
      <c r="P53" s="33">
        <v>1</v>
      </c>
      <c r="Q53" s="31">
        <v>0</v>
      </c>
      <c r="R53" s="32">
        <f t="shared" si="7"/>
        <v>1</v>
      </c>
      <c r="S53" s="30">
        <v>5</v>
      </c>
      <c r="T53" s="31">
        <v>10</v>
      </c>
      <c r="U53" s="32">
        <f t="shared" si="8"/>
        <v>15</v>
      </c>
      <c r="V53" s="30">
        <v>11</v>
      </c>
      <c r="W53" s="31">
        <v>40</v>
      </c>
      <c r="X53" s="32">
        <f t="shared" si="9"/>
        <v>51</v>
      </c>
      <c r="Y53" s="70">
        <v>22</v>
      </c>
      <c r="Z53" s="70">
        <v>47</v>
      </c>
      <c r="AA53" s="32">
        <f t="shared" si="10"/>
        <v>69</v>
      </c>
      <c r="AB53" s="63">
        <f t="shared" si="11"/>
        <v>136</v>
      </c>
    </row>
    <row r="54" spans="2:28" ht="16.5" thickBot="1">
      <c r="B54" s="29" t="s">
        <v>19</v>
      </c>
      <c r="C54" s="33">
        <v>0</v>
      </c>
      <c r="D54" s="31">
        <v>0</v>
      </c>
      <c r="E54" s="32">
        <v>0</v>
      </c>
      <c r="F54" s="30">
        <v>12</v>
      </c>
      <c r="G54" s="31">
        <v>20</v>
      </c>
      <c r="H54" s="32">
        <f t="shared" si="3"/>
        <v>32</v>
      </c>
      <c r="I54" s="33">
        <v>37</v>
      </c>
      <c r="J54" s="129">
        <v>64</v>
      </c>
      <c r="K54" s="32">
        <f t="shared" si="4"/>
        <v>101</v>
      </c>
      <c r="L54" s="33">
        <v>99</v>
      </c>
      <c r="M54" s="31">
        <v>226</v>
      </c>
      <c r="N54" s="32">
        <f t="shared" si="5"/>
        <v>325</v>
      </c>
      <c r="O54" s="141">
        <f t="shared" si="6"/>
        <v>458</v>
      </c>
      <c r="P54" s="33">
        <v>0</v>
      </c>
      <c r="Q54" s="31">
        <v>0</v>
      </c>
      <c r="R54" s="32">
        <f t="shared" si="7"/>
        <v>0</v>
      </c>
      <c r="S54" s="30">
        <v>3</v>
      </c>
      <c r="T54" s="31">
        <v>7</v>
      </c>
      <c r="U54" s="32">
        <f t="shared" si="8"/>
        <v>10</v>
      </c>
      <c r="V54" s="30">
        <v>10</v>
      </c>
      <c r="W54" s="31">
        <v>31</v>
      </c>
      <c r="X54" s="32">
        <f t="shared" si="9"/>
        <v>41</v>
      </c>
      <c r="Y54" s="70">
        <v>29</v>
      </c>
      <c r="Z54" s="70">
        <v>88</v>
      </c>
      <c r="AA54" s="32">
        <f t="shared" si="10"/>
        <v>117</v>
      </c>
      <c r="AB54" s="63">
        <f t="shared" si="11"/>
        <v>168</v>
      </c>
    </row>
    <row r="55" spans="2:28" ht="16.5" thickBot="1">
      <c r="B55" s="29" t="s">
        <v>20</v>
      </c>
      <c r="C55" s="33">
        <v>0</v>
      </c>
      <c r="D55" s="31">
        <v>0</v>
      </c>
      <c r="E55" s="32">
        <v>0</v>
      </c>
      <c r="F55" s="30">
        <v>11</v>
      </c>
      <c r="G55" s="31">
        <v>14</v>
      </c>
      <c r="H55" s="32">
        <f t="shared" si="3"/>
        <v>25</v>
      </c>
      <c r="I55" s="33">
        <v>43</v>
      </c>
      <c r="J55" s="129">
        <v>78</v>
      </c>
      <c r="K55" s="32">
        <f t="shared" si="4"/>
        <v>121</v>
      </c>
      <c r="L55" s="33">
        <v>37</v>
      </c>
      <c r="M55" s="31">
        <v>72</v>
      </c>
      <c r="N55" s="32">
        <f t="shared" si="5"/>
        <v>109</v>
      </c>
      <c r="O55" s="141">
        <f t="shared" si="6"/>
        <v>255</v>
      </c>
      <c r="P55" s="33">
        <v>0</v>
      </c>
      <c r="Q55" s="31">
        <v>0</v>
      </c>
      <c r="R55" s="32">
        <f t="shared" si="7"/>
        <v>0</v>
      </c>
      <c r="S55" s="30">
        <v>6</v>
      </c>
      <c r="T55" s="31">
        <v>12</v>
      </c>
      <c r="U55" s="32">
        <f t="shared" si="8"/>
        <v>18</v>
      </c>
      <c r="V55" s="30">
        <v>13</v>
      </c>
      <c r="W55" s="31">
        <v>28</v>
      </c>
      <c r="X55" s="32">
        <f t="shared" si="9"/>
        <v>41</v>
      </c>
      <c r="Y55" s="70">
        <v>7</v>
      </c>
      <c r="Z55" s="70">
        <v>35</v>
      </c>
      <c r="AA55" s="32">
        <f t="shared" si="10"/>
        <v>42</v>
      </c>
      <c r="AB55" s="63">
        <f t="shared" si="11"/>
        <v>101</v>
      </c>
    </row>
    <row r="56" spans="2:28" ht="16.5" thickBot="1">
      <c r="B56" s="29" t="s">
        <v>21</v>
      </c>
      <c r="C56" s="33">
        <v>0</v>
      </c>
      <c r="D56" s="31">
        <v>0</v>
      </c>
      <c r="E56" s="32">
        <v>0</v>
      </c>
      <c r="F56" s="30">
        <v>13</v>
      </c>
      <c r="G56" s="31">
        <v>19</v>
      </c>
      <c r="H56" s="32">
        <f t="shared" si="3"/>
        <v>32</v>
      </c>
      <c r="I56" s="33">
        <v>34</v>
      </c>
      <c r="J56" s="129">
        <v>72</v>
      </c>
      <c r="K56" s="32">
        <f t="shared" si="4"/>
        <v>106</v>
      </c>
      <c r="L56" s="33">
        <v>40</v>
      </c>
      <c r="M56" s="31">
        <v>57</v>
      </c>
      <c r="N56" s="32">
        <f t="shared" si="5"/>
        <v>97</v>
      </c>
      <c r="O56" s="141">
        <f t="shared" si="6"/>
        <v>235</v>
      </c>
      <c r="P56" s="33">
        <v>0</v>
      </c>
      <c r="Q56" s="31">
        <v>0</v>
      </c>
      <c r="R56" s="32">
        <f t="shared" si="7"/>
        <v>0</v>
      </c>
      <c r="S56" s="30">
        <v>7</v>
      </c>
      <c r="T56" s="31">
        <v>5</v>
      </c>
      <c r="U56" s="32">
        <f t="shared" si="8"/>
        <v>12</v>
      </c>
      <c r="V56" s="30">
        <v>15</v>
      </c>
      <c r="W56" s="31">
        <v>34</v>
      </c>
      <c r="X56" s="32">
        <f t="shared" si="9"/>
        <v>49</v>
      </c>
      <c r="Y56" s="70">
        <v>7</v>
      </c>
      <c r="Z56" s="70">
        <v>33</v>
      </c>
      <c r="AA56" s="32">
        <f t="shared" si="10"/>
        <v>40</v>
      </c>
      <c r="AB56" s="63">
        <f t="shared" si="11"/>
        <v>101</v>
      </c>
    </row>
    <row r="57" spans="2:28" ht="16.5" thickBot="1">
      <c r="B57" s="29" t="s">
        <v>22</v>
      </c>
      <c r="C57" s="33">
        <v>0</v>
      </c>
      <c r="D57" s="31">
        <v>0</v>
      </c>
      <c r="E57" s="32">
        <v>0</v>
      </c>
      <c r="F57" s="30">
        <v>33</v>
      </c>
      <c r="G57" s="31">
        <v>51</v>
      </c>
      <c r="H57" s="32">
        <f t="shared" si="3"/>
        <v>84</v>
      </c>
      <c r="I57" s="33">
        <v>75</v>
      </c>
      <c r="J57" s="129">
        <v>212</v>
      </c>
      <c r="K57" s="32">
        <f t="shared" si="4"/>
        <v>287</v>
      </c>
      <c r="L57" s="33">
        <v>122</v>
      </c>
      <c r="M57" s="31">
        <v>183</v>
      </c>
      <c r="N57" s="32">
        <f t="shared" si="5"/>
        <v>305</v>
      </c>
      <c r="O57" s="141">
        <f t="shared" si="6"/>
        <v>676</v>
      </c>
      <c r="P57" s="33">
        <v>0</v>
      </c>
      <c r="Q57" s="31">
        <v>1</v>
      </c>
      <c r="R57" s="32">
        <f t="shared" si="7"/>
        <v>1</v>
      </c>
      <c r="S57" s="30">
        <v>15</v>
      </c>
      <c r="T57" s="31">
        <v>18</v>
      </c>
      <c r="U57" s="32">
        <f t="shared" si="8"/>
        <v>33</v>
      </c>
      <c r="V57" s="30">
        <v>42</v>
      </c>
      <c r="W57" s="31">
        <v>66</v>
      </c>
      <c r="X57" s="32">
        <f t="shared" si="9"/>
        <v>108</v>
      </c>
      <c r="Y57" s="70">
        <v>52</v>
      </c>
      <c r="Z57" s="70">
        <v>87</v>
      </c>
      <c r="AA57" s="32">
        <f t="shared" si="10"/>
        <v>139</v>
      </c>
      <c r="AB57" s="63">
        <f t="shared" si="11"/>
        <v>281</v>
      </c>
    </row>
    <row r="58" spans="2:28" ht="16.5" thickBot="1">
      <c r="B58" s="29" t="s">
        <v>23</v>
      </c>
      <c r="C58" s="33">
        <v>0</v>
      </c>
      <c r="D58" s="31">
        <v>0</v>
      </c>
      <c r="E58" s="32">
        <v>0</v>
      </c>
      <c r="F58" s="30">
        <v>3</v>
      </c>
      <c r="G58" s="31">
        <v>3</v>
      </c>
      <c r="H58" s="32">
        <f t="shared" si="3"/>
        <v>6</v>
      </c>
      <c r="I58" s="33">
        <v>13</v>
      </c>
      <c r="J58" s="129">
        <v>20</v>
      </c>
      <c r="K58" s="32">
        <f t="shared" si="4"/>
        <v>33</v>
      </c>
      <c r="L58" s="33">
        <v>21</v>
      </c>
      <c r="M58" s="31">
        <v>38</v>
      </c>
      <c r="N58" s="32">
        <f t="shared" si="5"/>
        <v>59</v>
      </c>
      <c r="O58" s="141">
        <f t="shared" si="6"/>
        <v>98</v>
      </c>
      <c r="P58" s="33">
        <v>0</v>
      </c>
      <c r="Q58" s="31">
        <v>0</v>
      </c>
      <c r="R58" s="32">
        <f t="shared" si="7"/>
        <v>0</v>
      </c>
      <c r="S58" s="30">
        <v>0</v>
      </c>
      <c r="T58" s="31">
        <v>1</v>
      </c>
      <c r="U58" s="32">
        <f t="shared" si="8"/>
        <v>1</v>
      </c>
      <c r="V58" s="30">
        <v>4</v>
      </c>
      <c r="W58" s="31">
        <v>5</v>
      </c>
      <c r="X58" s="32">
        <f t="shared" si="9"/>
        <v>9</v>
      </c>
      <c r="Y58" s="70">
        <v>8</v>
      </c>
      <c r="Z58" s="70">
        <v>12</v>
      </c>
      <c r="AA58" s="32">
        <f t="shared" si="10"/>
        <v>20</v>
      </c>
      <c r="AB58" s="63">
        <f t="shared" si="11"/>
        <v>30</v>
      </c>
    </row>
    <row r="59" spans="2:28" ht="16.5" thickBot="1">
      <c r="B59" s="29" t="s">
        <v>24</v>
      </c>
      <c r="C59" s="33">
        <v>0</v>
      </c>
      <c r="D59" s="31">
        <v>0</v>
      </c>
      <c r="E59" s="32">
        <v>0</v>
      </c>
      <c r="F59" s="30">
        <v>61</v>
      </c>
      <c r="G59" s="31">
        <v>73</v>
      </c>
      <c r="H59" s="32">
        <f t="shared" si="3"/>
        <v>134</v>
      </c>
      <c r="I59" s="33">
        <v>137</v>
      </c>
      <c r="J59" s="129">
        <v>339</v>
      </c>
      <c r="K59" s="32">
        <f t="shared" si="4"/>
        <v>476</v>
      </c>
      <c r="L59" s="33">
        <v>116</v>
      </c>
      <c r="M59" s="31">
        <v>263</v>
      </c>
      <c r="N59" s="32">
        <f t="shared" si="5"/>
        <v>379</v>
      </c>
      <c r="O59" s="141">
        <f t="shared" si="6"/>
        <v>989</v>
      </c>
      <c r="P59" s="33">
        <v>0</v>
      </c>
      <c r="Q59" s="31">
        <v>0</v>
      </c>
      <c r="R59" s="32">
        <f t="shared" si="7"/>
        <v>0</v>
      </c>
      <c r="S59" s="30">
        <v>20</v>
      </c>
      <c r="T59" s="31">
        <v>23</v>
      </c>
      <c r="U59" s="32">
        <f t="shared" si="8"/>
        <v>43</v>
      </c>
      <c r="V59" s="30">
        <v>74</v>
      </c>
      <c r="W59" s="31">
        <v>148</v>
      </c>
      <c r="X59" s="32">
        <f t="shared" si="9"/>
        <v>222</v>
      </c>
      <c r="Y59" s="70">
        <v>44</v>
      </c>
      <c r="Z59" s="70">
        <v>99</v>
      </c>
      <c r="AA59" s="32">
        <f t="shared" si="10"/>
        <v>143</v>
      </c>
      <c r="AB59" s="63">
        <f t="shared" si="11"/>
        <v>408</v>
      </c>
    </row>
    <row r="60" spans="2:28" ht="16.5" thickBot="1">
      <c r="B60" s="29" t="s">
        <v>25</v>
      </c>
      <c r="C60" s="33">
        <v>0</v>
      </c>
      <c r="D60" s="31">
        <v>0</v>
      </c>
      <c r="E60" s="32">
        <v>0</v>
      </c>
      <c r="F60" s="30">
        <v>131</v>
      </c>
      <c r="G60" s="31">
        <v>143</v>
      </c>
      <c r="H60" s="32">
        <f t="shared" si="3"/>
        <v>274</v>
      </c>
      <c r="I60" s="33">
        <v>377</v>
      </c>
      <c r="J60" s="129">
        <v>781</v>
      </c>
      <c r="K60" s="32">
        <f t="shared" si="4"/>
        <v>1158</v>
      </c>
      <c r="L60" s="33">
        <v>194</v>
      </c>
      <c r="M60" s="31">
        <v>458</v>
      </c>
      <c r="N60" s="32">
        <f t="shared" si="5"/>
        <v>652</v>
      </c>
      <c r="O60" s="141">
        <f t="shared" si="6"/>
        <v>2084</v>
      </c>
      <c r="P60" s="33">
        <v>2</v>
      </c>
      <c r="Q60" s="31">
        <v>1</v>
      </c>
      <c r="R60" s="32">
        <f t="shared" si="7"/>
        <v>3</v>
      </c>
      <c r="S60" s="30">
        <v>43</v>
      </c>
      <c r="T60" s="31">
        <v>69</v>
      </c>
      <c r="U60" s="32">
        <f t="shared" si="8"/>
        <v>112</v>
      </c>
      <c r="V60" s="30">
        <v>121</v>
      </c>
      <c r="W60" s="31">
        <v>255</v>
      </c>
      <c r="X60" s="32">
        <f t="shared" si="9"/>
        <v>376</v>
      </c>
      <c r="Y60" s="70">
        <v>72</v>
      </c>
      <c r="Z60" s="70">
        <v>205</v>
      </c>
      <c r="AA60" s="32">
        <f t="shared" si="10"/>
        <v>277</v>
      </c>
      <c r="AB60" s="63">
        <f t="shared" si="11"/>
        <v>768</v>
      </c>
    </row>
    <row r="61" spans="2:28" ht="16.5" thickBot="1">
      <c r="B61" s="29" t="s">
        <v>26</v>
      </c>
      <c r="C61" s="33">
        <v>0</v>
      </c>
      <c r="D61" s="31">
        <v>0</v>
      </c>
      <c r="E61" s="32">
        <v>0</v>
      </c>
      <c r="F61" s="30">
        <v>0</v>
      </c>
      <c r="G61" s="31">
        <v>0</v>
      </c>
      <c r="H61" s="32">
        <f t="shared" si="3"/>
        <v>0</v>
      </c>
      <c r="I61" s="33">
        <v>3</v>
      </c>
      <c r="J61" s="129">
        <v>4</v>
      </c>
      <c r="K61" s="32">
        <f t="shared" si="4"/>
        <v>7</v>
      </c>
      <c r="L61" s="33">
        <v>1</v>
      </c>
      <c r="M61" s="31">
        <v>1</v>
      </c>
      <c r="N61" s="32">
        <f t="shared" si="5"/>
        <v>2</v>
      </c>
      <c r="O61" s="141">
        <f t="shared" si="6"/>
        <v>9</v>
      </c>
      <c r="P61" s="33">
        <v>0</v>
      </c>
      <c r="Q61" s="31">
        <v>0</v>
      </c>
      <c r="R61" s="32">
        <f t="shared" si="7"/>
        <v>0</v>
      </c>
      <c r="S61" s="30">
        <v>0</v>
      </c>
      <c r="T61" s="31">
        <v>0</v>
      </c>
      <c r="U61" s="32">
        <f t="shared" si="8"/>
        <v>0</v>
      </c>
      <c r="V61" s="30">
        <v>1</v>
      </c>
      <c r="W61" s="31">
        <v>2</v>
      </c>
      <c r="X61" s="32">
        <f t="shared" si="9"/>
        <v>3</v>
      </c>
      <c r="Y61" s="70">
        <v>0</v>
      </c>
      <c r="Z61" s="70">
        <v>1</v>
      </c>
      <c r="AA61" s="32">
        <f t="shared" si="10"/>
        <v>1</v>
      </c>
      <c r="AB61" s="63">
        <f t="shared" si="11"/>
        <v>4</v>
      </c>
    </row>
    <row r="62" spans="2:28" ht="16.5" thickBot="1">
      <c r="B62" s="34" t="s">
        <v>27</v>
      </c>
      <c r="C62" s="40">
        <v>0</v>
      </c>
      <c r="D62" s="38">
        <v>0</v>
      </c>
      <c r="E62" s="39">
        <v>0</v>
      </c>
      <c r="F62" s="37">
        <v>0</v>
      </c>
      <c r="G62" s="38">
        <v>0</v>
      </c>
      <c r="H62" s="39">
        <f t="shared" si="3"/>
        <v>0</v>
      </c>
      <c r="I62" s="138">
        <v>0</v>
      </c>
      <c r="J62" s="39">
        <v>0</v>
      </c>
      <c r="K62" s="39">
        <f t="shared" si="4"/>
        <v>0</v>
      </c>
      <c r="L62" s="40">
        <v>0</v>
      </c>
      <c r="M62" s="38">
        <v>0</v>
      </c>
      <c r="N62" s="39">
        <f t="shared" si="5"/>
        <v>0</v>
      </c>
      <c r="O62" s="141">
        <f t="shared" si="6"/>
        <v>0</v>
      </c>
      <c r="P62" s="40">
        <v>0</v>
      </c>
      <c r="Q62" s="38">
        <v>0</v>
      </c>
      <c r="R62" s="39">
        <f t="shared" si="7"/>
        <v>0</v>
      </c>
      <c r="S62" s="37">
        <v>0</v>
      </c>
      <c r="T62" s="38">
        <v>0</v>
      </c>
      <c r="U62" s="39">
        <f t="shared" si="8"/>
        <v>0</v>
      </c>
      <c r="V62" s="37">
        <v>0</v>
      </c>
      <c r="W62" s="38">
        <v>1</v>
      </c>
      <c r="X62" s="39">
        <f t="shared" si="9"/>
        <v>1</v>
      </c>
      <c r="Y62" s="71">
        <v>2</v>
      </c>
      <c r="Z62" s="71">
        <v>2</v>
      </c>
      <c r="AA62" s="39">
        <f t="shared" si="10"/>
        <v>4</v>
      </c>
      <c r="AB62" s="63">
        <f t="shared" si="11"/>
        <v>5</v>
      </c>
    </row>
    <row r="63" spans="2:28" ht="16.5" thickBot="1">
      <c r="B63" s="53" t="s">
        <v>28</v>
      </c>
      <c r="C63" s="42">
        <f>SUM(C42:C62)</f>
        <v>1</v>
      </c>
      <c r="D63" s="42">
        <f t="shared" ref="D63:J63" si="12">SUM(D42:D62)</f>
        <v>0</v>
      </c>
      <c r="E63" s="42">
        <f t="shared" si="12"/>
        <v>1</v>
      </c>
      <c r="F63" s="42">
        <f t="shared" si="12"/>
        <v>989</v>
      </c>
      <c r="G63" s="42">
        <f t="shared" si="12"/>
        <v>1299</v>
      </c>
      <c r="H63" s="42">
        <f t="shared" si="12"/>
        <v>2288</v>
      </c>
      <c r="I63" s="42">
        <f t="shared" si="12"/>
        <v>2832</v>
      </c>
      <c r="J63" s="42">
        <f t="shared" si="12"/>
        <v>6403</v>
      </c>
      <c r="K63" s="54">
        <f>SUM(K42:K62)</f>
        <v>9235</v>
      </c>
      <c r="L63" s="60">
        <f>SUM(L42:L62)</f>
        <v>3015</v>
      </c>
      <c r="M63" s="60">
        <f>SUM(M42:M62)</f>
        <v>5764</v>
      </c>
      <c r="N63" s="54">
        <f>SUM(N42:N62)</f>
        <v>8779</v>
      </c>
      <c r="O63" s="54">
        <f>+K63+H63+E63+N63</f>
        <v>20303</v>
      </c>
      <c r="P63" s="55">
        <f>SUM(P42:P62)</f>
        <v>13</v>
      </c>
      <c r="Q63" s="42">
        <f>SUM(Q42:Q62)</f>
        <v>8</v>
      </c>
      <c r="R63" s="42">
        <f t="shared" ref="Q63:W63" si="13">SUM(R42:R62)</f>
        <v>21</v>
      </c>
      <c r="S63" s="55">
        <f>SUM(S42:S62)</f>
        <v>492</v>
      </c>
      <c r="T63" s="42">
        <f>SUM(T42:T62)</f>
        <v>593</v>
      </c>
      <c r="U63" s="42">
        <f t="shared" si="13"/>
        <v>1085</v>
      </c>
      <c r="V63" s="42">
        <f t="shared" si="13"/>
        <v>1108</v>
      </c>
      <c r="W63" s="42">
        <f t="shared" si="13"/>
        <v>2482</v>
      </c>
      <c r="X63" s="42">
        <f>SUM(X42:X62)</f>
        <v>3590</v>
      </c>
      <c r="Y63" s="72">
        <f>SUM(Y42:Y62)</f>
        <v>1200</v>
      </c>
      <c r="Z63" s="72">
        <f>SUM(Z42:Z62)</f>
        <v>2548</v>
      </c>
      <c r="AA63" s="42">
        <f>SUM(AA42:AA62)</f>
        <v>3748</v>
      </c>
      <c r="AB63" s="63">
        <f>+X63+U63+R63+AA63</f>
        <v>8444</v>
      </c>
    </row>
    <row r="64" spans="2:28" ht="29.25" customHeight="1" thickBot="1">
      <c r="B64" s="157" t="s">
        <v>29</v>
      </c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9"/>
    </row>
    <row r="67" spans="11:12">
      <c r="K67" s="153"/>
    </row>
    <row r="68" spans="11:12">
      <c r="K68" s="153"/>
      <c r="L68" s="153"/>
    </row>
  </sheetData>
  <mergeCells count="20">
    <mergeCell ref="P39:AB39"/>
    <mergeCell ref="F8:H8"/>
    <mergeCell ref="B32:H33"/>
    <mergeCell ref="B7:H7"/>
    <mergeCell ref="B39:B41"/>
    <mergeCell ref="B8:B9"/>
    <mergeCell ref="C8:E8"/>
    <mergeCell ref="V40:X40"/>
    <mergeCell ref="AB40:AB41"/>
    <mergeCell ref="B2:N2"/>
    <mergeCell ref="C40:E40"/>
    <mergeCell ref="F40:H40"/>
    <mergeCell ref="I40:K40"/>
    <mergeCell ref="O40:O41"/>
    <mergeCell ref="C39:O39"/>
    <mergeCell ref="B64:AB64"/>
    <mergeCell ref="L40:N40"/>
    <mergeCell ref="Y40:AA40"/>
    <mergeCell ref="P40:R40"/>
    <mergeCell ref="S40:U40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B69"/>
  <sheetViews>
    <sheetView tabSelected="1" zoomScaleNormal="100" workbookViewId="0">
      <selection activeCell="K29" sqref="K29"/>
    </sheetView>
  </sheetViews>
  <sheetFormatPr defaultColWidth="10" defaultRowHeight="15.75"/>
  <cols>
    <col min="1" max="1" width="10" style="18"/>
    <col min="2" max="2" width="19.125" style="18" customWidth="1"/>
    <col min="3" max="7" width="10" style="18" customWidth="1"/>
    <col min="8" max="8" width="12" style="18" customWidth="1"/>
    <col min="9" max="17" width="10" style="18" customWidth="1"/>
    <col min="18" max="16384" width="10" style="18"/>
  </cols>
  <sheetData>
    <row r="1" spans="2:15" ht="16.5" thickBot="1"/>
    <row r="2" spans="2:15" ht="157.5" customHeight="1" thickBot="1">
      <c r="B2" s="190" t="s">
        <v>36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2"/>
    </row>
    <row r="4" spans="2:15" ht="16.5" thickBot="1"/>
    <row r="5" spans="2:15" ht="30" customHeight="1" thickBot="1">
      <c r="B5" s="180" t="s">
        <v>37</v>
      </c>
      <c r="C5" s="181"/>
      <c r="D5" s="181"/>
      <c r="E5" s="181"/>
      <c r="F5" s="181"/>
      <c r="G5" s="181"/>
      <c r="H5" s="182"/>
    </row>
    <row r="6" spans="2:15" ht="17.100000000000001" customHeight="1" thickBot="1">
      <c r="B6" s="183" t="s">
        <v>2</v>
      </c>
      <c r="C6" s="171">
        <v>2023</v>
      </c>
      <c r="D6" s="172"/>
      <c r="E6" s="173"/>
      <c r="F6" s="171" t="s">
        <v>3</v>
      </c>
      <c r="G6" s="172"/>
      <c r="H6" s="173"/>
    </row>
    <row r="7" spans="2:15" ht="17.100000000000001" customHeight="1" thickBot="1">
      <c r="B7" s="185"/>
      <c r="C7" s="21" t="s">
        <v>4</v>
      </c>
      <c r="D7" s="19" t="s">
        <v>5</v>
      </c>
      <c r="E7" s="20" t="s">
        <v>6</v>
      </c>
      <c r="F7" s="21" t="s">
        <v>4</v>
      </c>
      <c r="G7" s="19" t="s">
        <v>5</v>
      </c>
      <c r="H7" s="20" t="s">
        <v>6</v>
      </c>
    </row>
    <row r="8" spans="2:15" ht="17.100000000000001" customHeight="1">
      <c r="B8" s="22" t="s">
        <v>7</v>
      </c>
      <c r="C8" s="137">
        <v>80</v>
      </c>
      <c r="D8" s="137">
        <v>257</v>
      </c>
      <c r="E8" s="27">
        <f>SUM(C8:D8)</f>
        <v>337</v>
      </c>
      <c r="F8" s="23">
        <v>30</v>
      </c>
      <c r="G8" s="24">
        <v>89</v>
      </c>
      <c r="H8" s="25">
        <f>+G8+F8</f>
        <v>119</v>
      </c>
    </row>
    <row r="9" spans="2:15" ht="17.100000000000001" customHeight="1">
      <c r="B9" s="29" t="s">
        <v>8</v>
      </c>
      <c r="C9" s="137">
        <v>35</v>
      </c>
      <c r="D9" s="137">
        <v>83</v>
      </c>
      <c r="E9" s="27">
        <f t="shared" ref="E9:E28" si="0">SUM(C9:D9)</f>
        <v>118</v>
      </c>
      <c r="F9" s="23">
        <v>17</v>
      </c>
      <c r="G9" s="24">
        <v>27</v>
      </c>
      <c r="H9" s="25">
        <f t="shared" ref="H9:H28" si="1">+G9+F9</f>
        <v>44</v>
      </c>
    </row>
    <row r="10" spans="2:15" ht="17.100000000000001" customHeight="1">
      <c r="B10" s="29" t="s">
        <v>9</v>
      </c>
      <c r="C10" s="137">
        <v>31</v>
      </c>
      <c r="D10" s="137">
        <v>85</v>
      </c>
      <c r="E10" s="27">
        <f t="shared" si="0"/>
        <v>116</v>
      </c>
      <c r="F10" s="23">
        <v>16</v>
      </c>
      <c r="G10" s="24">
        <v>28</v>
      </c>
      <c r="H10" s="25">
        <f t="shared" si="1"/>
        <v>44</v>
      </c>
    </row>
    <row r="11" spans="2:15" ht="17.100000000000001" customHeight="1">
      <c r="B11" s="29" t="s">
        <v>10</v>
      </c>
      <c r="C11" s="137">
        <v>102</v>
      </c>
      <c r="D11" s="137">
        <v>232</v>
      </c>
      <c r="E11" s="27">
        <f t="shared" si="0"/>
        <v>334</v>
      </c>
      <c r="F11" s="23">
        <v>37</v>
      </c>
      <c r="G11" s="24">
        <v>82</v>
      </c>
      <c r="H11" s="25">
        <f t="shared" si="1"/>
        <v>119</v>
      </c>
    </row>
    <row r="12" spans="2:15" ht="17.100000000000001" customHeight="1">
      <c r="B12" s="29" t="s">
        <v>11</v>
      </c>
      <c r="C12" s="137">
        <v>113</v>
      </c>
      <c r="D12" s="137">
        <v>246</v>
      </c>
      <c r="E12" s="27">
        <f t="shared" si="0"/>
        <v>359</v>
      </c>
      <c r="F12" s="23">
        <v>44</v>
      </c>
      <c r="G12" s="24">
        <v>100</v>
      </c>
      <c r="H12" s="25">
        <f t="shared" si="1"/>
        <v>144</v>
      </c>
    </row>
    <row r="13" spans="2:15" ht="17.100000000000001" customHeight="1">
      <c r="B13" s="29" t="s">
        <v>12</v>
      </c>
      <c r="C13" s="137">
        <v>41</v>
      </c>
      <c r="D13" s="137">
        <v>97</v>
      </c>
      <c r="E13" s="27">
        <f t="shared" si="0"/>
        <v>138</v>
      </c>
      <c r="F13" s="23">
        <v>16</v>
      </c>
      <c r="G13" s="24">
        <v>32</v>
      </c>
      <c r="H13" s="25">
        <f t="shared" si="1"/>
        <v>48</v>
      </c>
    </row>
    <row r="14" spans="2:15" ht="17.100000000000001" customHeight="1">
      <c r="B14" s="29" t="s">
        <v>13</v>
      </c>
      <c r="C14" s="137">
        <v>170</v>
      </c>
      <c r="D14" s="137">
        <v>359</v>
      </c>
      <c r="E14" s="27">
        <f t="shared" si="0"/>
        <v>529</v>
      </c>
      <c r="F14" s="23">
        <v>84</v>
      </c>
      <c r="G14" s="24">
        <v>184</v>
      </c>
      <c r="H14" s="25">
        <f t="shared" si="1"/>
        <v>268</v>
      </c>
    </row>
    <row r="15" spans="2:15" ht="17.100000000000001" customHeight="1">
      <c r="B15" s="29" t="s">
        <v>14</v>
      </c>
      <c r="C15" s="137">
        <v>218</v>
      </c>
      <c r="D15" s="137">
        <v>515</v>
      </c>
      <c r="E15" s="27">
        <f t="shared" si="0"/>
        <v>733</v>
      </c>
      <c r="F15" s="23">
        <v>109</v>
      </c>
      <c r="G15" s="24">
        <v>241</v>
      </c>
      <c r="H15" s="25">
        <f t="shared" si="1"/>
        <v>350</v>
      </c>
    </row>
    <row r="16" spans="2:15" ht="17.100000000000001" customHeight="1">
      <c r="B16" s="29" t="s">
        <v>15</v>
      </c>
      <c r="C16" s="137">
        <v>64</v>
      </c>
      <c r="D16" s="137">
        <v>138</v>
      </c>
      <c r="E16" s="27">
        <f t="shared" si="0"/>
        <v>202</v>
      </c>
      <c r="F16" s="23">
        <v>34</v>
      </c>
      <c r="G16" s="24">
        <v>68</v>
      </c>
      <c r="H16" s="25">
        <f t="shared" si="1"/>
        <v>102</v>
      </c>
    </row>
    <row r="17" spans="2:14" ht="17.100000000000001" customHeight="1">
      <c r="B17" s="29" t="s">
        <v>16</v>
      </c>
      <c r="C17" s="137">
        <v>180</v>
      </c>
      <c r="D17" s="137">
        <v>471</v>
      </c>
      <c r="E17" s="27">
        <f t="shared" si="0"/>
        <v>651</v>
      </c>
      <c r="F17" s="23">
        <v>88</v>
      </c>
      <c r="G17" s="24">
        <v>199</v>
      </c>
      <c r="H17" s="25">
        <f t="shared" si="1"/>
        <v>287</v>
      </c>
    </row>
    <row r="18" spans="2:14" ht="17.100000000000001" customHeight="1">
      <c r="B18" s="29" t="s">
        <v>17</v>
      </c>
      <c r="C18" s="137">
        <v>280</v>
      </c>
      <c r="D18" s="137">
        <v>635</v>
      </c>
      <c r="E18" s="27">
        <f t="shared" si="0"/>
        <v>915</v>
      </c>
      <c r="F18" s="23">
        <v>119</v>
      </c>
      <c r="G18" s="24">
        <v>272</v>
      </c>
      <c r="H18" s="25">
        <f t="shared" si="1"/>
        <v>391</v>
      </c>
    </row>
    <row r="19" spans="2:14" ht="17.100000000000001" customHeight="1">
      <c r="B19" s="29" t="s">
        <v>18</v>
      </c>
      <c r="C19" s="137">
        <v>41</v>
      </c>
      <c r="D19" s="137">
        <v>90</v>
      </c>
      <c r="E19" s="27">
        <f t="shared" si="0"/>
        <v>131</v>
      </c>
      <c r="F19" s="23">
        <v>20</v>
      </c>
      <c r="G19" s="24">
        <v>36</v>
      </c>
      <c r="H19" s="25">
        <f t="shared" si="1"/>
        <v>56</v>
      </c>
    </row>
    <row r="20" spans="2:14" ht="17.100000000000001" customHeight="1">
      <c r="B20" s="29" t="s">
        <v>19</v>
      </c>
      <c r="C20" s="137">
        <v>45</v>
      </c>
      <c r="D20" s="137">
        <v>110</v>
      </c>
      <c r="E20" s="27">
        <f t="shared" si="0"/>
        <v>155</v>
      </c>
      <c r="F20" s="23">
        <v>23</v>
      </c>
      <c r="G20" s="24">
        <v>46</v>
      </c>
      <c r="H20" s="25">
        <f t="shared" si="1"/>
        <v>69</v>
      </c>
    </row>
    <row r="21" spans="2:14" ht="17.100000000000001" customHeight="1">
      <c r="B21" s="29" t="s">
        <v>20</v>
      </c>
      <c r="C21" s="137">
        <v>28</v>
      </c>
      <c r="D21" s="137">
        <v>79</v>
      </c>
      <c r="E21" s="27">
        <f t="shared" si="0"/>
        <v>107</v>
      </c>
      <c r="F21" s="23">
        <v>8</v>
      </c>
      <c r="G21" s="24">
        <v>17</v>
      </c>
      <c r="H21" s="25">
        <f t="shared" si="1"/>
        <v>25</v>
      </c>
    </row>
    <row r="22" spans="2:14" ht="17.100000000000001" customHeight="1">
      <c r="B22" s="29" t="s">
        <v>21</v>
      </c>
      <c r="C22" s="137">
        <v>16</v>
      </c>
      <c r="D22" s="137">
        <v>44</v>
      </c>
      <c r="E22" s="27">
        <f t="shared" si="0"/>
        <v>60</v>
      </c>
      <c r="F22" s="23">
        <v>7</v>
      </c>
      <c r="G22" s="24">
        <v>15</v>
      </c>
      <c r="H22" s="25">
        <f t="shared" si="1"/>
        <v>22</v>
      </c>
    </row>
    <row r="23" spans="2:14" ht="17.100000000000001" customHeight="1">
      <c r="B23" s="29" t="s">
        <v>22</v>
      </c>
      <c r="C23" s="137">
        <v>54</v>
      </c>
      <c r="D23" s="137">
        <v>95</v>
      </c>
      <c r="E23" s="27">
        <f t="shared" si="0"/>
        <v>149</v>
      </c>
      <c r="F23" s="23">
        <v>36</v>
      </c>
      <c r="G23" s="24">
        <v>63</v>
      </c>
      <c r="H23" s="25">
        <f t="shared" si="1"/>
        <v>99</v>
      </c>
    </row>
    <row r="24" spans="2:14" ht="17.100000000000001" customHeight="1">
      <c r="B24" s="29" t="s">
        <v>23</v>
      </c>
      <c r="C24" s="137">
        <v>4</v>
      </c>
      <c r="D24" s="137">
        <v>17</v>
      </c>
      <c r="E24" s="27">
        <f t="shared" si="0"/>
        <v>21</v>
      </c>
      <c r="F24" s="23">
        <v>2</v>
      </c>
      <c r="G24" s="24">
        <v>7</v>
      </c>
      <c r="H24" s="25">
        <f t="shared" si="1"/>
        <v>9</v>
      </c>
    </row>
    <row r="25" spans="2:14" ht="17.100000000000001" customHeight="1">
      <c r="B25" s="29" t="s">
        <v>24</v>
      </c>
      <c r="C25" s="137">
        <v>93</v>
      </c>
      <c r="D25" s="137">
        <v>215</v>
      </c>
      <c r="E25" s="27">
        <f t="shared" si="0"/>
        <v>308</v>
      </c>
      <c r="F25" s="23">
        <v>46</v>
      </c>
      <c r="G25" s="24">
        <v>72</v>
      </c>
      <c r="H25" s="25">
        <f t="shared" si="1"/>
        <v>118</v>
      </c>
      <c r="L25" s="154"/>
      <c r="N25" s="156"/>
    </row>
    <row r="26" spans="2:14" ht="17.100000000000001" customHeight="1">
      <c r="B26" s="29" t="s">
        <v>25</v>
      </c>
      <c r="C26" s="137">
        <v>182</v>
      </c>
      <c r="D26" s="137">
        <v>341</v>
      </c>
      <c r="E26" s="27">
        <f t="shared" si="0"/>
        <v>523</v>
      </c>
      <c r="F26" s="23">
        <v>66</v>
      </c>
      <c r="G26" s="24">
        <v>149</v>
      </c>
      <c r="H26" s="25">
        <f t="shared" si="1"/>
        <v>215</v>
      </c>
      <c r="L26" s="64"/>
    </row>
    <row r="27" spans="2:14" ht="17.100000000000001" customHeight="1">
      <c r="B27" s="29" t="s">
        <v>26</v>
      </c>
      <c r="C27" s="137"/>
      <c r="D27" s="137">
        <v>1</v>
      </c>
      <c r="E27" s="27">
        <f t="shared" si="0"/>
        <v>1</v>
      </c>
      <c r="F27" s="23"/>
      <c r="G27" s="24">
        <v>2</v>
      </c>
      <c r="H27" s="25">
        <f t="shared" si="1"/>
        <v>2</v>
      </c>
    </row>
    <row r="28" spans="2:14" ht="17.100000000000001" customHeight="1" thickBot="1">
      <c r="B28" s="34" t="s">
        <v>27</v>
      </c>
      <c r="C28" s="35">
        <v>0</v>
      </c>
      <c r="D28" s="36">
        <v>0</v>
      </c>
      <c r="E28" s="27">
        <f t="shared" si="0"/>
        <v>0</v>
      </c>
      <c r="F28" s="35">
        <v>3</v>
      </c>
      <c r="G28" s="36">
        <v>2</v>
      </c>
      <c r="H28" s="25">
        <f t="shared" si="1"/>
        <v>5</v>
      </c>
    </row>
    <row r="29" spans="2:14" ht="17.100000000000001" customHeight="1" thickBot="1">
      <c r="B29" s="41" t="s">
        <v>28</v>
      </c>
      <c r="C29" s="42">
        <f>SUM(C8:C28)</f>
        <v>1777</v>
      </c>
      <c r="D29" s="42">
        <f t="shared" ref="D29" si="2">SUM(D8:D28)</f>
        <v>4110</v>
      </c>
      <c r="E29" s="120">
        <f>SUM(C29:D29)</f>
        <v>5887</v>
      </c>
      <c r="F29" s="42">
        <f>SUM(F8:F28)</f>
        <v>805</v>
      </c>
      <c r="G29" s="42">
        <f>SUM(G8:G28)</f>
        <v>1731</v>
      </c>
      <c r="H29" s="42">
        <f>SUM(H8:H28)</f>
        <v>2536</v>
      </c>
    </row>
    <row r="30" spans="2:14" ht="21" customHeight="1">
      <c r="B30" s="174" t="s">
        <v>29</v>
      </c>
      <c r="C30" s="175"/>
      <c r="D30" s="175"/>
      <c r="E30" s="175"/>
      <c r="F30" s="175"/>
      <c r="G30" s="175"/>
      <c r="H30" s="176"/>
    </row>
    <row r="31" spans="2:14" ht="30.75" customHeight="1" thickBot="1">
      <c r="B31" s="177"/>
      <c r="C31" s="178"/>
      <c r="D31" s="178"/>
      <c r="E31" s="178"/>
      <c r="F31" s="178"/>
      <c r="G31" s="178"/>
      <c r="H31" s="179"/>
      <c r="J31" s="57"/>
    </row>
    <row r="32" spans="2:14">
      <c r="C32" s="64"/>
      <c r="D32" s="64"/>
    </row>
    <row r="34" spans="2:28" ht="30" customHeight="1"/>
    <row r="35" spans="2:28" ht="17.100000000000001" customHeight="1" thickBot="1"/>
    <row r="36" spans="2:28" ht="17.100000000000001" customHeight="1" thickBot="1">
      <c r="B36" s="193" t="s">
        <v>30</v>
      </c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  <c r="AB36" s="195"/>
    </row>
    <row r="37" spans="2:28" ht="17.100000000000001" customHeight="1" thickBot="1">
      <c r="B37" s="183" t="s">
        <v>2</v>
      </c>
      <c r="C37" s="168">
        <v>2023</v>
      </c>
      <c r="D37" s="169"/>
      <c r="E37" s="169"/>
      <c r="F37" s="169"/>
      <c r="G37" s="169"/>
      <c r="H37" s="169"/>
      <c r="I37" s="169"/>
      <c r="J37" s="169"/>
      <c r="K37" s="169"/>
      <c r="L37" s="169"/>
      <c r="M37" s="169"/>
      <c r="N37" s="169"/>
      <c r="O37" s="170"/>
      <c r="P37" s="169" t="s">
        <v>3</v>
      </c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70"/>
    </row>
    <row r="38" spans="2:28" ht="17.100000000000001" customHeight="1">
      <c r="B38" s="184"/>
      <c r="C38" s="160" t="s">
        <v>31</v>
      </c>
      <c r="D38" s="161"/>
      <c r="E38" s="162"/>
      <c r="F38" s="160" t="s">
        <v>32</v>
      </c>
      <c r="G38" s="161"/>
      <c r="H38" s="162"/>
      <c r="I38" s="160" t="s">
        <v>33</v>
      </c>
      <c r="J38" s="161"/>
      <c r="K38" s="162"/>
      <c r="L38" s="160" t="s">
        <v>34</v>
      </c>
      <c r="M38" s="161"/>
      <c r="N38" s="161"/>
      <c r="O38" s="166" t="s">
        <v>35</v>
      </c>
      <c r="P38" s="160" t="s">
        <v>31</v>
      </c>
      <c r="Q38" s="161"/>
      <c r="R38" s="162"/>
      <c r="S38" s="161" t="s">
        <v>32</v>
      </c>
      <c r="T38" s="161"/>
      <c r="U38" s="162"/>
      <c r="V38" s="160" t="s">
        <v>33</v>
      </c>
      <c r="W38" s="161"/>
      <c r="X38" s="162"/>
      <c r="Y38" s="160" t="s">
        <v>34</v>
      </c>
      <c r="Z38" s="161"/>
      <c r="AA38" s="162"/>
      <c r="AB38" s="166" t="s">
        <v>35</v>
      </c>
    </row>
    <row r="39" spans="2:28" ht="17.100000000000001" customHeight="1" thickBot="1">
      <c r="B39" s="185"/>
      <c r="C39" s="45" t="s">
        <v>4</v>
      </c>
      <c r="D39" s="46" t="s">
        <v>5</v>
      </c>
      <c r="E39" s="47" t="s">
        <v>6</v>
      </c>
      <c r="F39" s="45" t="s">
        <v>4</v>
      </c>
      <c r="G39" s="46" t="s">
        <v>5</v>
      </c>
      <c r="H39" s="47" t="s">
        <v>6</v>
      </c>
      <c r="I39" s="45" t="s">
        <v>4</v>
      </c>
      <c r="J39" s="46" t="s">
        <v>5</v>
      </c>
      <c r="K39" s="47" t="s">
        <v>6</v>
      </c>
      <c r="L39" s="45" t="s">
        <v>4</v>
      </c>
      <c r="M39" s="46" t="s">
        <v>5</v>
      </c>
      <c r="N39" s="148" t="s">
        <v>6</v>
      </c>
      <c r="O39" s="167"/>
      <c r="P39" s="45" t="s">
        <v>4</v>
      </c>
      <c r="Q39" s="46" t="s">
        <v>5</v>
      </c>
      <c r="R39" s="47" t="s">
        <v>6</v>
      </c>
      <c r="S39" s="48" t="s">
        <v>4</v>
      </c>
      <c r="T39" s="44" t="s">
        <v>5</v>
      </c>
      <c r="U39" s="44" t="s">
        <v>6</v>
      </c>
      <c r="V39" s="43" t="s">
        <v>4</v>
      </c>
      <c r="W39" s="44" t="s">
        <v>5</v>
      </c>
      <c r="X39" s="44" t="s">
        <v>6</v>
      </c>
      <c r="Y39" s="43" t="s">
        <v>4</v>
      </c>
      <c r="Z39" s="44" t="s">
        <v>5</v>
      </c>
      <c r="AA39" s="44" t="s">
        <v>6</v>
      </c>
      <c r="AB39" s="189"/>
    </row>
    <row r="40" spans="2:28" ht="17.100000000000001" customHeight="1">
      <c r="B40" s="22" t="s">
        <v>7</v>
      </c>
      <c r="C40" s="28">
        <v>0</v>
      </c>
      <c r="D40" s="26">
        <v>0</v>
      </c>
      <c r="E40" s="27">
        <v>0</v>
      </c>
      <c r="F40" s="143">
        <v>5</v>
      </c>
      <c r="G40" s="144">
        <v>5</v>
      </c>
      <c r="H40" s="27">
        <f>+F40+G40</f>
        <v>10</v>
      </c>
      <c r="I40" s="143">
        <v>20</v>
      </c>
      <c r="J40" s="144">
        <v>104</v>
      </c>
      <c r="K40" s="27">
        <f>I40+J40</f>
        <v>124</v>
      </c>
      <c r="L40" s="145">
        <v>55</v>
      </c>
      <c r="M40" s="146">
        <v>148</v>
      </c>
      <c r="N40" s="147">
        <f>SUM(L40:M40)</f>
        <v>203</v>
      </c>
      <c r="O40" s="141">
        <f>+N40+K40+H40</f>
        <v>337</v>
      </c>
      <c r="P40" s="28">
        <v>0</v>
      </c>
      <c r="Q40" s="26">
        <v>0</v>
      </c>
      <c r="R40" s="27">
        <f>SUM(P40:Q40)</f>
        <v>0</v>
      </c>
      <c r="S40" s="51">
        <v>3</v>
      </c>
      <c r="T40" s="49">
        <v>1</v>
      </c>
      <c r="U40" s="50">
        <f>SUM(S40:T40)</f>
        <v>4</v>
      </c>
      <c r="V40" s="51">
        <v>12</v>
      </c>
      <c r="W40" s="49">
        <v>32</v>
      </c>
      <c r="X40" s="50">
        <f>SUM(V40:W40)</f>
        <v>44</v>
      </c>
      <c r="Y40" s="69">
        <v>15</v>
      </c>
      <c r="Z40" s="69">
        <v>56</v>
      </c>
      <c r="AA40" s="50">
        <f>SUM(Y40:Z40)</f>
        <v>71</v>
      </c>
      <c r="AB40" s="63">
        <f>+X40+U40+R40+AA40</f>
        <v>119</v>
      </c>
    </row>
    <row r="41" spans="2:28" ht="17.100000000000001" customHeight="1">
      <c r="B41" s="29" t="s">
        <v>8</v>
      </c>
      <c r="C41" s="33">
        <v>0</v>
      </c>
      <c r="D41" s="31">
        <v>0</v>
      </c>
      <c r="E41" s="32">
        <v>0</v>
      </c>
      <c r="F41" s="142">
        <v>1</v>
      </c>
      <c r="G41" s="137">
        <v>4</v>
      </c>
      <c r="H41" s="32">
        <f t="shared" ref="H41:H58" si="3">+F41+G41</f>
        <v>5</v>
      </c>
      <c r="I41" s="142">
        <v>8</v>
      </c>
      <c r="J41" s="137">
        <v>23</v>
      </c>
      <c r="K41" s="32">
        <f t="shared" ref="K41:K59" si="4">I41+J41</f>
        <v>31</v>
      </c>
      <c r="L41" s="123">
        <v>26</v>
      </c>
      <c r="M41" s="121">
        <v>56</v>
      </c>
      <c r="N41" s="52">
        <f t="shared" ref="N41:N58" si="5">SUM(L41:M41)</f>
        <v>82</v>
      </c>
      <c r="O41" s="61">
        <f t="shared" ref="O41:O59" si="6">+N41+K41+H41</f>
        <v>118</v>
      </c>
      <c r="P41" s="33">
        <v>0</v>
      </c>
      <c r="Q41" s="31">
        <v>0</v>
      </c>
      <c r="R41" s="32">
        <f t="shared" ref="R41:R61" si="7">SUM(P41:Q41)</f>
        <v>0</v>
      </c>
      <c r="S41" s="30">
        <v>0</v>
      </c>
      <c r="T41" s="31">
        <v>0</v>
      </c>
      <c r="U41" s="32">
        <f t="shared" ref="U41:U60" si="8">SUM(S41:T41)</f>
        <v>0</v>
      </c>
      <c r="V41" s="30">
        <v>5</v>
      </c>
      <c r="W41" s="31">
        <v>6</v>
      </c>
      <c r="X41" s="32">
        <f t="shared" ref="X41:X60" si="9">SUM(V41:W41)</f>
        <v>11</v>
      </c>
      <c r="Y41" s="70">
        <v>12</v>
      </c>
      <c r="Z41" s="70">
        <v>21</v>
      </c>
      <c r="AA41" s="32">
        <f t="shared" ref="AA41:AA60" si="10">SUM(Y41:Z41)</f>
        <v>33</v>
      </c>
      <c r="AB41" s="61">
        <v>119</v>
      </c>
    </row>
    <row r="42" spans="2:28" ht="17.100000000000001" customHeight="1">
      <c r="B42" s="29" t="s">
        <v>9</v>
      </c>
      <c r="C42" s="33">
        <v>0</v>
      </c>
      <c r="D42" s="31">
        <v>0</v>
      </c>
      <c r="E42" s="32">
        <v>0</v>
      </c>
      <c r="F42" s="142">
        <v>2</v>
      </c>
      <c r="G42" s="137">
        <v>1</v>
      </c>
      <c r="H42" s="32">
        <f t="shared" si="3"/>
        <v>3</v>
      </c>
      <c r="I42" s="142">
        <v>9</v>
      </c>
      <c r="J42" s="137">
        <v>30</v>
      </c>
      <c r="K42" s="32">
        <f t="shared" si="4"/>
        <v>39</v>
      </c>
      <c r="L42" s="123">
        <v>20</v>
      </c>
      <c r="M42" s="121">
        <v>54</v>
      </c>
      <c r="N42" s="52">
        <f t="shared" si="5"/>
        <v>74</v>
      </c>
      <c r="O42" s="61">
        <f t="shared" si="6"/>
        <v>116</v>
      </c>
      <c r="P42" s="33">
        <v>0</v>
      </c>
      <c r="Q42" s="31">
        <v>0</v>
      </c>
      <c r="R42" s="32">
        <f t="shared" si="7"/>
        <v>0</v>
      </c>
      <c r="S42" s="30">
        <v>2</v>
      </c>
      <c r="T42" s="31">
        <v>1</v>
      </c>
      <c r="U42" s="32">
        <f t="shared" si="8"/>
        <v>3</v>
      </c>
      <c r="V42" s="30">
        <v>1</v>
      </c>
      <c r="W42" s="31">
        <v>10</v>
      </c>
      <c r="X42" s="32">
        <f t="shared" si="9"/>
        <v>11</v>
      </c>
      <c r="Y42" s="70">
        <v>13</v>
      </c>
      <c r="Z42" s="70">
        <v>17</v>
      </c>
      <c r="AA42" s="32">
        <f t="shared" si="10"/>
        <v>30</v>
      </c>
      <c r="AB42" s="61">
        <v>119</v>
      </c>
    </row>
    <row r="43" spans="2:28" ht="17.100000000000001" customHeight="1">
      <c r="B43" s="29" t="s">
        <v>10</v>
      </c>
      <c r="C43" s="33">
        <v>0</v>
      </c>
      <c r="D43" s="31">
        <v>0</v>
      </c>
      <c r="E43" s="32">
        <v>0</v>
      </c>
      <c r="F43" s="142">
        <v>5</v>
      </c>
      <c r="G43" s="137">
        <v>7</v>
      </c>
      <c r="H43" s="32">
        <f t="shared" si="3"/>
        <v>12</v>
      </c>
      <c r="I43" s="142">
        <v>22</v>
      </c>
      <c r="J43" s="137">
        <v>79</v>
      </c>
      <c r="K43" s="32">
        <f t="shared" si="4"/>
        <v>101</v>
      </c>
      <c r="L43" s="123">
        <v>75</v>
      </c>
      <c r="M43" s="121">
        <v>146</v>
      </c>
      <c r="N43" s="52">
        <f t="shared" si="5"/>
        <v>221</v>
      </c>
      <c r="O43" s="61">
        <f t="shared" si="6"/>
        <v>334</v>
      </c>
      <c r="P43" s="33">
        <v>0</v>
      </c>
      <c r="Q43" s="31">
        <v>0</v>
      </c>
      <c r="R43" s="32">
        <f t="shared" si="7"/>
        <v>0</v>
      </c>
      <c r="S43" s="30">
        <v>3</v>
      </c>
      <c r="T43" s="31">
        <v>0</v>
      </c>
      <c r="U43" s="32">
        <f t="shared" si="8"/>
        <v>3</v>
      </c>
      <c r="V43" s="30">
        <v>13</v>
      </c>
      <c r="W43" s="31">
        <v>34</v>
      </c>
      <c r="X43" s="32">
        <f t="shared" si="9"/>
        <v>47</v>
      </c>
      <c r="Y43" s="70">
        <v>21</v>
      </c>
      <c r="Z43" s="70">
        <v>48</v>
      </c>
      <c r="AA43" s="32">
        <f t="shared" si="10"/>
        <v>69</v>
      </c>
      <c r="AB43" s="61">
        <v>119</v>
      </c>
    </row>
    <row r="44" spans="2:28" ht="17.100000000000001" customHeight="1">
      <c r="B44" s="29" t="s">
        <v>11</v>
      </c>
      <c r="C44" s="33">
        <v>0</v>
      </c>
      <c r="D44" s="31">
        <v>0</v>
      </c>
      <c r="E44" s="32">
        <v>0</v>
      </c>
      <c r="F44" s="142">
        <v>6</v>
      </c>
      <c r="G44" s="137">
        <v>4</v>
      </c>
      <c r="H44" s="32">
        <f t="shared" si="3"/>
        <v>10</v>
      </c>
      <c r="I44" s="142">
        <v>39</v>
      </c>
      <c r="J44" s="137">
        <v>123</v>
      </c>
      <c r="K44" s="32">
        <f t="shared" si="4"/>
        <v>162</v>
      </c>
      <c r="L44" s="123">
        <v>68</v>
      </c>
      <c r="M44" s="121">
        <v>119</v>
      </c>
      <c r="N44" s="52">
        <f t="shared" si="5"/>
        <v>187</v>
      </c>
      <c r="O44" s="61">
        <f t="shared" si="6"/>
        <v>359</v>
      </c>
      <c r="P44" s="33">
        <v>0</v>
      </c>
      <c r="Q44" s="31">
        <v>0</v>
      </c>
      <c r="R44" s="32">
        <f t="shared" si="7"/>
        <v>0</v>
      </c>
      <c r="S44" s="30">
        <v>1</v>
      </c>
      <c r="T44" s="31">
        <v>4</v>
      </c>
      <c r="U44" s="32">
        <f t="shared" si="8"/>
        <v>5</v>
      </c>
      <c r="V44" s="30">
        <v>14</v>
      </c>
      <c r="W44" s="31">
        <v>42</v>
      </c>
      <c r="X44" s="32">
        <f t="shared" si="9"/>
        <v>56</v>
      </c>
      <c r="Y44" s="70">
        <v>29</v>
      </c>
      <c r="Z44" s="70">
        <v>54</v>
      </c>
      <c r="AA44" s="32">
        <f t="shared" si="10"/>
        <v>83</v>
      </c>
      <c r="AB44" s="61">
        <v>119</v>
      </c>
    </row>
    <row r="45" spans="2:28" ht="17.100000000000001" customHeight="1">
      <c r="B45" s="29" t="s">
        <v>12</v>
      </c>
      <c r="C45" s="33">
        <v>0</v>
      </c>
      <c r="D45" s="31">
        <v>0</v>
      </c>
      <c r="E45" s="32">
        <v>0</v>
      </c>
      <c r="F45" s="142"/>
      <c r="G45" s="137">
        <v>4</v>
      </c>
      <c r="H45" s="32">
        <f t="shared" si="3"/>
        <v>4</v>
      </c>
      <c r="I45" s="142">
        <v>10</v>
      </c>
      <c r="J45" s="137">
        <v>32</v>
      </c>
      <c r="K45" s="32">
        <f t="shared" si="4"/>
        <v>42</v>
      </c>
      <c r="L45" s="123">
        <v>31</v>
      </c>
      <c r="M45" s="121">
        <v>61</v>
      </c>
      <c r="N45" s="52">
        <f t="shared" si="5"/>
        <v>92</v>
      </c>
      <c r="O45" s="61">
        <f t="shared" si="6"/>
        <v>138</v>
      </c>
      <c r="P45" s="33">
        <v>0</v>
      </c>
      <c r="Q45" s="31">
        <v>0</v>
      </c>
      <c r="R45" s="32">
        <f t="shared" si="7"/>
        <v>0</v>
      </c>
      <c r="S45" s="30">
        <v>1</v>
      </c>
      <c r="T45" s="31">
        <v>1</v>
      </c>
      <c r="U45" s="32">
        <f t="shared" si="8"/>
        <v>2</v>
      </c>
      <c r="V45" s="30">
        <v>5</v>
      </c>
      <c r="W45" s="31">
        <v>15</v>
      </c>
      <c r="X45" s="32">
        <f t="shared" si="9"/>
        <v>20</v>
      </c>
      <c r="Y45" s="70">
        <v>10</v>
      </c>
      <c r="Z45" s="70">
        <v>16</v>
      </c>
      <c r="AA45" s="32">
        <f t="shared" si="10"/>
        <v>26</v>
      </c>
      <c r="AB45" s="61">
        <v>119</v>
      </c>
    </row>
    <row r="46" spans="2:28" ht="17.100000000000001" customHeight="1">
      <c r="B46" s="29" t="s">
        <v>13</v>
      </c>
      <c r="C46" s="33">
        <v>0</v>
      </c>
      <c r="D46" s="31">
        <v>0</v>
      </c>
      <c r="E46" s="32">
        <v>0</v>
      </c>
      <c r="F46" s="142">
        <v>6</v>
      </c>
      <c r="G46" s="137">
        <v>12</v>
      </c>
      <c r="H46" s="32">
        <f t="shared" si="3"/>
        <v>18</v>
      </c>
      <c r="I46" s="142">
        <v>37</v>
      </c>
      <c r="J46" s="137">
        <v>144</v>
      </c>
      <c r="K46" s="32">
        <f t="shared" si="4"/>
        <v>181</v>
      </c>
      <c r="L46" s="123">
        <v>127</v>
      </c>
      <c r="M46" s="121">
        <v>203</v>
      </c>
      <c r="N46" s="52">
        <f t="shared" si="5"/>
        <v>330</v>
      </c>
      <c r="O46" s="61">
        <f t="shared" si="6"/>
        <v>529</v>
      </c>
      <c r="P46" s="33">
        <v>0</v>
      </c>
      <c r="Q46" s="31">
        <v>0</v>
      </c>
      <c r="R46" s="32">
        <f t="shared" si="7"/>
        <v>0</v>
      </c>
      <c r="S46" s="30">
        <v>5</v>
      </c>
      <c r="T46" s="31">
        <v>14</v>
      </c>
      <c r="U46" s="32">
        <f t="shared" si="8"/>
        <v>19</v>
      </c>
      <c r="V46" s="30">
        <v>30</v>
      </c>
      <c r="W46" s="31">
        <v>83</v>
      </c>
      <c r="X46" s="32">
        <f t="shared" si="9"/>
        <v>113</v>
      </c>
      <c r="Y46" s="70">
        <v>49</v>
      </c>
      <c r="Z46" s="70">
        <v>87</v>
      </c>
      <c r="AA46" s="32">
        <f t="shared" si="10"/>
        <v>136</v>
      </c>
      <c r="AB46" s="61">
        <v>119</v>
      </c>
    </row>
    <row r="47" spans="2:28" ht="17.100000000000001" customHeight="1">
      <c r="B47" s="29" t="s">
        <v>14</v>
      </c>
      <c r="C47" s="33">
        <v>0</v>
      </c>
      <c r="D47" s="31">
        <v>0</v>
      </c>
      <c r="E47" s="32">
        <v>0</v>
      </c>
      <c r="F47" s="142">
        <v>11</v>
      </c>
      <c r="G47" s="137">
        <v>11</v>
      </c>
      <c r="H47" s="32">
        <f t="shared" si="3"/>
        <v>22</v>
      </c>
      <c r="I47" s="142">
        <v>66</v>
      </c>
      <c r="J47" s="137">
        <v>207</v>
      </c>
      <c r="K47" s="32">
        <f t="shared" si="4"/>
        <v>273</v>
      </c>
      <c r="L47" s="123">
        <v>141</v>
      </c>
      <c r="M47" s="121">
        <v>297</v>
      </c>
      <c r="N47" s="52">
        <f t="shared" si="5"/>
        <v>438</v>
      </c>
      <c r="O47" s="61">
        <f t="shared" si="6"/>
        <v>733</v>
      </c>
      <c r="P47" s="33">
        <v>0</v>
      </c>
      <c r="Q47" s="31">
        <v>0</v>
      </c>
      <c r="R47" s="32">
        <f t="shared" si="7"/>
        <v>0</v>
      </c>
      <c r="S47" s="30">
        <v>8</v>
      </c>
      <c r="T47" s="31">
        <v>10</v>
      </c>
      <c r="U47" s="32">
        <f t="shared" si="8"/>
        <v>18</v>
      </c>
      <c r="V47" s="30">
        <v>25</v>
      </c>
      <c r="W47" s="31">
        <v>92</v>
      </c>
      <c r="X47" s="32">
        <f t="shared" si="9"/>
        <v>117</v>
      </c>
      <c r="Y47" s="70">
        <v>76</v>
      </c>
      <c r="Z47" s="70">
        <v>139</v>
      </c>
      <c r="AA47" s="32">
        <f t="shared" si="10"/>
        <v>215</v>
      </c>
      <c r="AB47" s="61">
        <v>119</v>
      </c>
    </row>
    <row r="48" spans="2:28" ht="17.100000000000001" customHeight="1">
      <c r="B48" s="29" t="s">
        <v>15</v>
      </c>
      <c r="C48" s="33">
        <v>0</v>
      </c>
      <c r="D48" s="31">
        <v>0</v>
      </c>
      <c r="E48" s="32">
        <v>0</v>
      </c>
      <c r="F48" s="142">
        <v>4</v>
      </c>
      <c r="G48" s="137">
        <v>4</v>
      </c>
      <c r="H48" s="32">
        <f t="shared" si="3"/>
        <v>8</v>
      </c>
      <c r="I48" s="142">
        <v>20</v>
      </c>
      <c r="J48" s="137">
        <v>47</v>
      </c>
      <c r="K48" s="32">
        <f t="shared" si="4"/>
        <v>67</v>
      </c>
      <c r="L48" s="123">
        <v>40</v>
      </c>
      <c r="M48" s="121">
        <v>87</v>
      </c>
      <c r="N48" s="52">
        <f t="shared" si="5"/>
        <v>127</v>
      </c>
      <c r="O48" s="61">
        <f t="shared" si="6"/>
        <v>202</v>
      </c>
      <c r="P48" s="33">
        <v>0</v>
      </c>
      <c r="Q48" s="31">
        <v>0</v>
      </c>
      <c r="R48" s="32">
        <f t="shared" si="7"/>
        <v>0</v>
      </c>
      <c r="S48" s="30">
        <v>5</v>
      </c>
      <c r="T48" s="31">
        <v>3</v>
      </c>
      <c r="U48" s="32">
        <f t="shared" si="8"/>
        <v>8</v>
      </c>
      <c r="V48" s="30">
        <v>7</v>
      </c>
      <c r="W48" s="31">
        <v>23</v>
      </c>
      <c r="X48" s="32">
        <f t="shared" si="9"/>
        <v>30</v>
      </c>
      <c r="Y48" s="70">
        <v>22</v>
      </c>
      <c r="Z48" s="70">
        <v>42</v>
      </c>
      <c r="AA48" s="32">
        <f t="shared" si="10"/>
        <v>64</v>
      </c>
      <c r="AB48" s="61">
        <v>119</v>
      </c>
    </row>
    <row r="49" spans="2:28" ht="17.100000000000001" customHeight="1">
      <c r="B49" s="29" t="s">
        <v>16</v>
      </c>
      <c r="C49" s="33">
        <v>0</v>
      </c>
      <c r="D49" s="31">
        <v>0</v>
      </c>
      <c r="E49" s="32">
        <v>0</v>
      </c>
      <c r="F49" s="142">
        <v>8</v>
      </c>
      <c r="G49" s="137">
        <v>9</v>
      </c>
      <c r="H49" s="32">
        <f t="shared" si="3"/>
        <v>17</v>
      </c>
      <c r="I49" s="142">
        <v>53</v>
      </c>
      <c r="J49" s="137">
        <v>178</v>
      </c>
      <c r="K49" s="32">
        <f t="shared" si="4"/>
        <v>231</v>
      </c>
      <c r="L49" s="123">
        <v>119</v>
      </c>
      <c r="M49" s="121">
        <v>284</v>
      </c>
      <c r="N49" s="52">
        <f t="shared" si="5"/>
        <v>403</v>
      </c>
      <c r="O49" s="61">
        <f t="shared" si="6"/>
        <v>651</v>
      </c>
      <c r="P49" s="33">
        <v>0</v>
      </c>
      <c r="Q49" s="31">
        <v>0</v>
      </c>
      <c r="R49" s="32">
        <f t="shared" si="7"/>
        <v>0</v>
      </c>
      <c r="S49" s="30">
        <v>2</v>
      </c>
      <c r="T49" s="31">
        <v>7</v>
      </c>
      <c r="U49" s="32">
        <f t="shared" si="8"/>
        <v>9</v>
      </c>
      <c r="V49" s="30">
        <v>27</v>
      </c>
      <c r="W49" s="31">
        <v>61</v>
      </c>
      <c r="X49" s="32">
        <f t="shared" si="9"/>
        <v>88</v>
      </c>
      <c r="Y49" s="70">
        <v>59</v>
      </c>
      <c r="Z49" s="70">
        <v>131</v>
      </c>
      <c r="AA49" s="32">
        <f t="shared" si="10"/>
        <v>190</v>
      </c>
      <c r="AB49" s="61">
        <v>119</v>
      </c>
    </row>
    <row r="50" spans="2:28" ht="17.100000000000001" customHeight="1">
      <c r="B50" s="29" t="s">
        <v>17</v>
      </c>
      <c r="C50" s="33">
        <v>0</v>
      </c>
      <c r="D50" s="31">
        <v>0</v>
      </c>
      <c r="E50" s="32">
        <v>0</v>
      </c>
      <c r="F50" s="142">
        <v>7</v>
      </c>
      <c r="G50" s="137">
        <v>19</v>
      </c>
      <c r="H50" s="32">
        <f t="shared" si="3"/>
        <v>26</v>
      </c>
      <c r="I50" s="142">
        <v>93</v>
      </c>
      <c r="J50" s="137">
        <v>252</v>
      </c>
      <c r="K50" s="32">
        <f t="shared" si="4"/>
        <v>345</v>
      </c>
      <c r="L50" s="123">
        <v>180</v>
      </c>
      <c r="M50" s="121">
        <v>364</v>
      </c>
      <c r="N50" s="52">
        <f t="shared" si="5"/>
        <v>544</v>
      </c>
      <c r="O50" s="61">
        <f t="shared" si="6"/>
        <v>915</v>
      </c>
      <c r="P50" s="33">
        <v>0</v>
      </c>
      <c r="Q50" s="31">
        <v>0</v>
      </c>
      <c r="R50" s="32">
        <f t="shared" si="7"/>
        <v>0</v>
      </c>
      <c r="S50" s="30">
        <v>8</v>
      </c>
      <c r="T50" s="31">
        <v>6</v>
      </c>
      <c r="U50" s="32">
        <f t="shared" si="8"/>
        <v>14</v>
      </c>
      <c r="V50" s="30">
        <v>28</v>
      </c>
      <c r="W50" s="31">
        <v>101</v>
      </c>
      <c r="X50" s="32">
        <f t="shared" si="9"/>
        <v>129</v>
      </c>
      <c r="Y50" s="70">
        <v>83</v>
      </c>
      <c r="Z50" s="70">
        <v>165</v>
      </c>
      <c r="AA50" s="32">
        <f t="shared" si="10"/>
        <v>248</v>
      </c>
      <c r="AB50" s="61">
        <v>119</v>
      </c>
    </row>
    <row r="51" spans="2:28" ht="17.100000000000001" customHeight="1">
      <c r="B51" s="29" t="s">
        <v>18</v>
      </c>
      <c r="C51" s="33">
        <v>0</v>
      </c>
      <c r="D51" s="31">
        <v>0</v>
      </c>
      <c r="E51" s="32">
        <v>0</v>
      </c>
      <c r="F51" s="142">
        <v>4</v>
      </c>
      <c r="G51" s="137">
        <v>1</v>
      </c>
      <c r="H51" s="32">
        <f t="shared" si="3"/>
        <v>5</v>
      </c>
      <c r="I51" s="142">
        <v>6</v>
      </c>
      <c r="J51" s="137">
        <v>23</v>
      </c>
      <c r="K51" s="32">
        <f t="shared" si="4"/>
        <v>29</v>
      </c>
      <c r="L51" s="123">
        <v>31</v>
      </c>
      <c r="M51" s="121">
        <v>66</v>
      </c>
      <c r="N51" s="52">
        <f t="shared" si="5"/>
        <v>97</v>
      </c>
      <c r="O51" s="61">
        <f t="shared" si="6"/>
        <v>131</v>
      </c>
      <c r="P51" s="33">
        <v>0</v>
      </c>
      <c r="Q51" s="31">
        <v>0</v>
      </c>
      <c r="R51" s="32">
        <f t="shared" si="7"/>
        <v>0</v>
      </c>
      <c r="S51" s="30">
        <v>1</v>
      </c>
      <c r="T51" s="31">
        <v>0</v>
      </c>
      <c r="U51" s="32">
        <f t="shared" si="8"/>
        <v>1</v>
      </c>
      <c r="V51" s="30">
        <v>5</v>
      </c>
      <c r="W51" s="31">
        <v>12</v>
      </c>
      <c r="X51" s="32">
        <f t="shared" si="9"/>
        <v>17</v>
      </c>
      <c r="Y51" s="70">
        <v>14</v>
      </c>
      <c r="Z51" s="70">
        <v>24</v>
      </c>
      <c r="AA51" s="32">
        <f t="shared" si="10"/>
        <v>38</v>
      </c>
      <c r="AB51" s="61">
        <v>119</v>
      </c>
    </row>
    <row r="52" spans="2:28" ht="17.100000000000001" customHeight="1">
      <c r="B52" s="29" t="s">
        <v>19</v>
      </c>
      <c r="C52" s="33">
        <v>0</v>
      </c>
      <c r="D52" s="31">
        <v>0</v>
      </c>
      <c r="E52" s="32">
        <v>0</v>
      </c>
      <c r="F52" s="142">
        <v>2</v>
      </c>
      <c r="G52" s="137">
        <v>2</v>
      </c>
      <c r="H52" s="32">
        <f t="shared" si="3"/>
        <v>4</v>
      </c>
      <c r="I52" s="142">
        <v>8</v>
      </c>
      <c r="J52" s="137">
        <v>21</v>
      </c>
      <c r="K52" s="32">
        <f t="shared" si="4"/>
        <v>29</v>
      </c>
      <c r="L52" s="123">
        <v>35</v>
      </c>
      <c r="M52" s="121">
        <v>87</v>
      </c>
      <c r="N52" s="52">
        <f t="shared" si="5"/>
        <v>122</v>
      </c>
      <c r="O52" s="61">
        <f t="shared" si="6"/>
        <v>155</v>
      </c>
      <c r="P52" s="33">
        <v>0</v>
      </c>
      <c r="Q52" s="31">
        <v>0</v>
      </c>
      <c r="R52" s="32">
        <f t="shared" si="7"/>
        <v>0</v>
      </c>
      <c r="S52" s="30">
        <v>0</v>
      </c>
      <c r="T52" s="31">
        <v>1</v>
      </c>
      <c r="U52" s="32">
        <f t="shared" si="8"/>
        <v>1</v>
      </c>
      <c r="V52" s="30">
        <v>1</v>
      </c>
      <c r="W52" s="31">
        <v>12</v>
      </c>
      <c r="X52" s="32">
        <f t="shared" si="9"/>
        <v>13</v>
      </c>
      <c r="Y52" s="70">
        <v>22</v>
      </c>
      <c r="Z52" s="70">
        <v>33</v>
      </c>
      <c r="AA52" s="32">
        <f t="shared" si="10"/>
        <v>55</v>
      </c>
      <c r="AB52" s="61">
        <v>119</v>
      </c>
    </row>
    <row r="53" spans="2:28" ht="17.100000000000001" customHeight="1">
      <c r="B53" s="29" t="s">
        <v>20</v>
      </c>
      <c r="C53" s="33">
        <v>0</v>
      </c>
      <c r="D53" s="31">
        <v>0</v>
      </c>
      <c r="E53" s="32">
        <v>0</v>
      </c>
      <c r="F53" s="142"/>
      <c r="G53" s="137"/>
      <c r="H53" s="32">
        <f t="shared" si="3"/>
        <v>0</v>
      </c>
      <c r="I53" s="142">
        <v>8</v>
      </c>
      <c r="J53" s="137">
        <v>35</v>
      </c>
      <c r="K53" s="32">
        <f t="shared" si="4"/>
        <v>43</v>
      </c>
      <c r="L53" s="123">
        <v>20</v>
      </c>
      <c r="M53" s="121">
        <v>44</v>
      </c>
      <c r="N53" s="52">
        <f t="shared" si="5"/>
        <v>64</v>
      </c>
      <c r="O53" s="61">
        <f t="shared" si="6"/>
        <v>107</v>
      </c>
      <c r="P53" s="33">
        <v>0</v>
      </c>
      <c r="Q53" s="31">
        <v>0</v>
      </c>
      <c r="R53" s="32">
        <f t="shared" si="7"/>
        <v>0</v>
      </c>
      <c r="S53" s="30">
        <v>0</v>
      </c>
      <c r="T53" s="31">
        <v>0</v>
      </c>
      <c r="U53" s="32">
        <f t="shared" si="8"/>
        <v>0</v>
      </c>
      <c r="V53" s="30">
        <v>3</v>
      </c>
      <c r="W53" s="31">
        <v>6</v>
      </c>
      <c r="X53" s="32">
        <f t="shared" si="9"/>
        <v>9</v>
      </c>
      <c r="Y53" s="70">
        <v>5</v>
      </c>
      <c r="Z53" s="70">
        <v>11</v>
      </c>
      <c r="AA53" s="32">
        <f t="shared" si="10"/>
        <v>16</v>
      </c>
      <c r="AB53" s="61">
        <v>119</v>
      </c>
    </row>
    <row r="54" spans="2:28" ht="17.100000000000001" customHeight="1">
      <c r="B54" s="29" t="s">
        <v>21</v>
      </c>
      <c r="C54" s="33">
        <v>0</v>
      </c>
      <c r="D54" s="31">
        <v>0</v>
      </c>
      <c r="E54" s="32">
        <v>0</v>
      </c>
      <c r="F54" s="142">
        <v>1</v>
      </c>
      <c r="G54" s="137">
        <v>1</v>
      </c>
      <c r="H54" s="32">
        <f t="shared" si="3"/>
        <v>2</v>
      </c>
      <c r="I54" s="142">
        <v>6</v>
      </c>
      <c r="J54" s="137">
        <v>20</v>
      </c>
      <c r="K54" s="32">
        <f t="shared" si="4"/>
        <v>26</v>
      </c>
      <c r="L54" s="123">
        <v>9</v>
      </c>
      <c r="M54" s="121">
        <v>23</v>
      </c>
      <c r="N54" s="52">
        <f t="shared" si="5"/>
        <v>32</v>
      </c>
      <c r="O54" s="61">
        <f t="shared" si="6"/>
        <v>60</v>
      </c>
      <c r="P54" s="33">
        <v>0</v>
      </c>
      <c r="Q54" s="31">
        <v>0</v>
      </c>
      <c r="R54" s="32">
        <f t="shared" si="7"/>
        <v>0</v>
      </c>
      <c r="S54" s="30">
        <v>1</v>
      </c>
      <c r="T54" s="31">
        <v>1</v>
      </c>
      <c r="U54" s="32">
        <f t="shared" si="8"/>
        <v>2</v>
      </c>
      <c r="V54" s="30">
        <v>2</v>
      </c>
      <c r="W54" s="31">
        <v>4</v>
      </c>
      <c r="X54" s="32">
        <f t="shared" si="9"/>
        <v>6</v>
      </c>
      <c r="Y54" s="70">
        <v>4</v>
      </c>
      <c r="Z54" s="70">
        <v>10</v>
      </c>
      <c r="AA54" s="32">
        <f t="shared" si="10"/>
        <v>14</v>
      </c>
      <c r="AB54" s="61">
        <v>119</v>
      </c>
    </row>
    <row r="55" spans="2:28" ht="17.100000000000001" customHeight="1">
      <c r="B55" s="29" t="s">
        <v>22</v>
      </c>
      <c r="C55" s="33">
        <v>0</v>
      </c>
      <c r="D55" s="31">
        <v>0</v>
      </c>
      <c r="E55" s="32">
        <v>0</v>
      </c>
      <c r="F55" s="142">
        <v>2</v>
      </c>
      <c r="G55" s="137">
        <v>4</v>
      </c>
      <c r="H55" s="32">
        <f t="shared" si="3"/>
        <v>6</v>
      </c>
      <c r="I55" s="142">
        <v>9</v>
      </c>
      <c r="J55" s="137">
        <v>39</v>
      </c>
      <c r="K55" s="32">
        <f t="shared" si="4"/>
        <v>48</v>
      </c>
      <c r="L55" s="123">
        <v>43</v>
      </c>
      <c r="M55" s="121">
        <v>52</v>
      </c>
      <c r="N55" s="52">
        <f t="shared" si="5"/>
        <v>95</v>
      </c>
      <c r="O55" s="61">
        <f t="shared" si="6"/>
        <v>149</v>
      </c>
      <c r="P55" s="33">
        <v>0</v>
      </c>
      <c r="Q55" s="31">
        <v>0</v>
      </c>
      <c r="R55" s="32">
        <f t="shared" si="7"/>
        <v>0</v>
      </c>
      <c r="S55" s="30">
        <v>0</v>
      </c>
      <c r="T55" s="31">
        <v>1</v>
      </c>
      <c r="U55" s="32">
        <f t="shared" si="8"/>
        <v>1</v>
      </c>
      <c r="V55" s="30">
        <v>8</v>
      </c>
      <c r="W55" s="31">
        <v>22</v>
      </c>
      <c r="X55" s="32">
        <f t="shared" si="9"/>
        <v>30</v>
      </c>
      <c r="Y55" s="70">
        <v>28</v>
      </c>
      <c r="Z55" s="70">
        <v>40</v>
      </c>
      <c r="AA55" s="32">
        <f t="shared" si="10"/>
        <v>68</v>
      </c>
      <c r="AB55" s="61">
        <v>119</v>
      </c>
    </row>
    <row r="56" spans="2:28" ht="17.100000000000001" customHeight="1">
      <c r="B56" s="29" t="s">
        <v>23</v>
      </c>
      <c r="C56" s="33">
        <v>0</v>
      </c>
      <c r="D56" s="31">
        <v>0</v>
      </c>
      <c r="E56" s="32">
        <v>0</v>
      </c>
      <c r="F56" s="142"/>
      <c r="G56" s="137"/>
      <c r="H56" s="32">
        <f t="shared" si="3"/>
        <v>0</v>
      </c>
      <c r="I56" s="142">
        <v>1</v>
      </c>
      <c r="J56" s="137">
        <v>5</v>
      </c>
      <c r="K56" s="32">
        <f t="shared" si="4"/>
        <v>6</v>
      </c>
      <c r="L56" s="123">
        <v>3</v>
      </c>
      <c r="M56" s="121">
        <v>12</v>
      </c>
      <c r="N56" s="52">
        <f t="shared" si="5"/>
        <v>15</v>
      </c>
      <c r="O56" s="61">
        <f t="shared" si="6"/>
        <v>21</v>
      </c>
      <c r="P56" s="33">
        <v>0</v>
      </c>
      <c r="Q56" s="31">
        <v>0</v>
      </c>
      <c r="R56" s="32">
        <f t="shared" si="7"/>
        <v>0</v>
      </c>
      <c r="S56" s="30">
        <v>0</v>
      </c>
      <c r="T56" s="31">
        <v>0</v>
      </c>
      <c r="U56" s="32">
        <f t="shared" si="8"/>
        <v>0</v>
      </c>
      <c r="V56" s="30">
        <v>1</v>
      </c>
      <c r="W56" s="31">
        <v>2</v>
      </c>
      <c r="X56" s="32">
        <f t="shared" si="9"/>
        <v>3</v>
      </c>
      <c r="Y56" s="70">
        <v>1</v>
      </c>
      <c r="Z56" s="70">
        <v>5</v>
      </c>
      <c r="AA56" s="32">
        <f t="shared" si="10"/>
        <v>6</v>
      </c>
      <c r="AB56" s="61">
        <v>119</v>
      </c>
    </row>
    <row r="57" spans="2:28" ht="17.100000000000001" customHeight="1">
      <c r="B57" s="29" t="s">
        <v>24</v>
      </c>
      <c r="C57" s="33">
        <v>0</v>
      </c>
      <c r="D57" s="31">
        <v>0</v>
      </c>
      <c r="E57" s="32">
        <v>0</v>
      </c>
      <c r="F57" s="142">
        <v>2</v>
      </c>
      <c r="G57" s="137">
        <v>3</v>
      </c>
      <c r="H57" s="32">
        <f t="shared" si="3"/>
        <v>5</v>
      </c>
      <c r="I57" s="142">
        <v>22</v>
      </c>
      <c r="J57" s="137">
        <v>72</v>
      </c>
      <c r="K57" s="32">
        <f t="shared" si="4"/>
        <v>94</v>
      </c>
      <c r="L57" s="123">
        <v>69</v>
      </c>
      <c r="M57" s="121">
        <v>140</v>
      </c>
      <c r="N57" s="52">
        <f t="shared" si="5"/>
        <v>209</v>
      </c>
      <c r="O57" s="61">
        <f t="shared" si="6"/>
        <v>308</v>
      </c>
      <c r="P57" s="33">
        <v>0</v>
      </c>
      <c r="Q57" s="31">
        <v>0</v>
      </c>
      <c r="R57" s="32">
        <f t="shared" si="7"/>
        <v>0</v>
      </c>
      <c r="S57" s="30">
        <v>4</v>
      </c>
      <c r="T57" s="31">
        <v>3</v>
      </c>
      <c r="U57" s="32">
        <f t="shared" si="8"/>
        <v>7</v>
      </c>
      <c r="V57" s="30">
        <v>12</v>
      </c>
      <c r="W57" s="31">
        <v>40</v>
      </c>
      <c r="X57" s="32">
        <f t="shared" si="9"/>
        <v>52</v>
      </c>
      <c r="Y57" s="70">
        <v>30</v>
      </c>
      <c r="Z57" s="70">
        <v>29</v>
      </c>
      <c r="AA57" s="32">
        <f t="shared" si="10"/>
        <v>59</v>
      </c>
      <c r="AB57" s="61">
        <v>119</v>
      </c>
    </row>
    <row r="58" spans="2:28" ht="17.100000000000001" customHeight="1">
      <c r="B58" s="29" t="s">
        <v>25</v>
      </c>
      <c r="C58" s="33">
        <v>0</v>
      </c>
      <c r="D58" s="31">
        <v>0</v>
      </c>
      <c r="E58" s="32">
        <v>0</v>
      </c>
      <c r="F58" s="142">
        <v>7</v>
      </c>
      <c r="G58" s="137">
        <v>9</v>
      </c>
      <c r="H58" s="32">
        <f t="shared" si="3"/>
        <v>16</v>
      </c>
      <c r="I58" s="142">
        <v>54</v>
      </c>
      <c r="J58" s="137">
        <v>141</v>
      </c>
      <c r="K58" s="32">
        <f t="shared" si="4"/>
        <v>195</v>
      </c>
      <c r="L58" s="123">
        <v>121</v>
      </c>
      <c r="M58" s="121">
        <v>191</v>
      </c>
      <c r="N58" s="52">
        <f t="shared" si="5"/>
        <v>312</v>
      </c>
      <c r="O58" s="61">
        <f t="shared" si="6"/>
        <v>523</v>
      </c>
      <c r="P58" s="33">
        <v>0</v>
      </c>
      <c r="Q58" s="31">
        <v>0</v>
      </c>
      <c r="R58" s="32">
        <f t="shared" si="7"/>
        <v>0</v>
      </c>
      <c r="S58" s="30">
        <v>2</v>
      </c>
      <c r="T58" s="31">
        <v>8</v>
      </c>
      <c r="U58" s="32">
        <f t="shared" si="8"/>
        <v>10</v>
      </c>
      <c r="V58" s="30">
        <v>21</v>
      </c>
      <c r="W58" s="31">
        <v>75</v>
      </c>
      <c r="X58" s="32">
        <f t="shared" si="9"/>
        <v>96</v>
      </c>
      <c r="Y58" s="70">
        <v>43</v>
      </c>
      <c r="Z58" s="70">
        <v>66</v>
      </c>
      <c r="AA58" s="32">
        <f t="shared" si="10"/>
        <v>109</v>
      </c>
      <c r="AB58" s="61">
        <v>119</v>
      </c>
    </row>
    <row r="59" spans="2:28" ht="17.100000000000001" customHeight="1">
      <c r="B59" s="29" t="s">
        <v>26</v>
      </c>
      <c r="C59" s="33">
        <v>0</v>
      </c>
      <c r="D59" s="31">
        <v>0</v>
      </c>
      <c r="E59" s="32">
        <v>0</v>
      </c>
      <c r="F59" s="33">
        <v>0</v>
      </c>
      <c r="G59" s="31">
        <v>0</v>
      </c>
      <c r="H59" s="33">
        <v>0</v>
      </c>
      <c r="I59" s="33">
        <v>0</v>
      </c>
      <c r="J59" s="137">
        <v>1</v>
      </c>
      <c r="K59" s="32">
        <f t="shared" si="4"/>
        <v>1</v>
      </c>
      <c r="L59" s="33">
        <v>0</v>
      </c>
      <c r="M59" s="33">
        <v>0</v>
      </c>
      <c r="N59" s="149">
        <v>0</v>
      </c>
      <c r="O59" s="61">
        <f t="shared" si="6"/>
        <v>1</v>
      </c>
      <c r="P59" s="33">
        <v>0</v>
      </c>
      <c r="Q59" s="31">
        <v>0</v>
      </c>
      <c r="R59" s="32">
        <f t="shared" si="7"/>
        <v>0</v>
      </c>
      <c r="S59" s="30">
        <v>0</v>
      </c>
      <c r="T59" s="31">
        <v>0</v>
      </c>
      <c r="U59" s="32">
        <f t="shared" si="8"/>
        <v>0</v>
      </c>
      <c r="V59" s="30">
        <v>0</v>
      </c>
      <c r="W59" s="31">
        <v>2</v>
      </c>
      <c r="X59" s="32">
        <f t="shared" si="9"/>
        <v>2</v>
      </c>
      <c r="Y59" s="70">
        <v>0</v>
      </c>
      <c r="Z59" s="70">
        <v>0</v>
      </c>
      <c r="AA59" s="32">
        <f t="shared" si="10"/>
        <v>0</v>
      </c>
      <c r="AB59" s="61">
        <v>119</v>
      </c>
    </row>
    <row r="60" spans="2:28" ht="34.5" customHeight="1" thickBot="1">
      <c r="B60" s="34" t="s">
        <v>27</v>
      </c>
      <c r="C60" s="40">
        <v>0</v>
      </c>
      <c r="D60" s="38">
        <v>0</v>
      </c>
      <c r="E60" s="39">
        <v>0</v>
      </c>
      <c r="F60" s="125">
        <v>0</v>
      </c>
      <c r="G60" s="126">
        <v>0</v>
      </c>
      <c r="H60" s="127">
        <v>0</v>
      </c>
      <c r="I60" s="125">
        <v>0</v>
      </c>
      <c r="J60" s="126">
        <v>0</v>
      </c>
      <c r="K60" s="127">
        <v>0</v>
      </c>
      <c r="L60" s="125">
        <v>0</v>
      </c>
      <c r="M60" s="126">
        <v>0</v>
      </c>
      <c r="N60" s="150">
        <v>0</v>
      </c>
      <c r="O60" s="151">
        <v>0</v>
      </c>
      <c r="P60" s="125">
        <v>0</v>
      </c>
      <c r="Q60" s="126">
        <v>0</v>
      </c>
      <c r="R60" s="127">
        <f t="shared" si="7"/>
        <v>0</v>
      </c>
      <c r="S60" s="37">
        <v>0</v>
      </c>
      <c r="T60" s="38">
        <v>0</v>
      </c>
      <c r="U60" s="39">
        <f t="shared" si="8"/>
        <v>0</v>
      </c>
      <c r="V60" s="37">
        <v>1</v>
      </c>
      <c r="W60" s="38">
        <v>0</v>
      </c>
      <c r="X60" s="39">
        <f t="shared" si="9"/>
        <v>1</v>
      </c>
      <c r="Y60" s="71">
        <v>2</v>
      </c>
      <c r="Z60" s="71">
        <v>2</v>
      </c>
      <c r="AA60" s="39">
        <f t="shared" si="10"/>
        <v>4</v>
      </c>
      <c r="AB60" s="62">
        <v>119</v>
      </c>
    </row>
    <row r="61" spans="2:28" ht="34.5" customHeight="1" thickBot="1">
      <c r="B61" s="53" t="s">
        <v>28</v>
      </c>
      <c r="C61" s="42">
        <f>SUM(C40:C60)</f>
        <v>0</v>
      </c>
      <c r="D61" s="42">
        <f t="shared" ref="D61:J61" si="11">SUM(D40:D60)</f>
        <v>0</v>
      </c>
      <c r="E61" s="42">
        <f t="shared" si="11"/>
        <v>0</v>
      </c>
      <c r="F61" s="42">
        <f t="shared" si="11"/>
        <v>73</v>
      </c>
      <c r="G61" s="42">
        <f t="shared" si="11"/>
        <v>100</v>
      </c>
      <c r="H61" s="42">
        <f t="shared" si="11"/>
        <v>173</v>
      </c>
      <c r="I61" s="124">
        <f t="shared" si="11"/>
        <v>491</v>
      </c>
      <c r="J61" s="124">
        <f t="shared" si="11"/>
        <v>1576</v>
      </c>
      <c r="K61" s="124">
        <f>SUM(K40:K60)</f>
        <v>2067</v>
      </c>
      <c r="L61" s="122">
        <f>SUM(L40:L60)</f>
        <v>1213</v>
      </c>
      <c r="M61" s="122">
        <f>SUM(M40:M60)</f>
        <v>2434</v>
      </c>
      <c r="N61" s="122">
        <f>SUM(N40:N60)</f>
        <v>3647</v>
      </c>
      <c r="O61" s="54">
        <f>+K61+H61+E61+N61</f>
        <v>5887</v>
      </c>
      <c r="P61" s="55">
        <f>SUM(P40:P60)</f>
        <v>0</v>
      </c>
      <c r="Q61" s="42">
        <f t="shared" ref="Q61:W61" si="12">SUM(Q40:Q60)</f>
        <v>0</v>
      </c>
      <c r="R61" s="54">
        <f t="shared" si="7"/>
        <v>0</v>
      </c>
      <c r="S61" s="42">
        <f>SUM(S40:S60)</f>
        <v>46</v>
      </c>
      <c r="T61" s="42">
        <f>SUM(T40:T60)</f>
        <v>61</v>
      </c>
      <c r="U61" s="42">
        <f>SUM(U40:U60)</f>
        <v>107</v>
      </c>
      <c r="V61" s="42">
        <f>SUM(V40:V60)</f>
        <v>221</v>
      </c>
      <c r="W61" s="42">
        <f>SUM(W40:W60)</f>
        <v>674</v>
      </c>
      <c r="X61" s="42">
        <f>SUM(X40:X60)</f>
        <v>895</v>
      </c>
      <c r="Y61" s="42">
        <f>SUM(Y40:Y60)</f>
        <v>538</v>
      </c>
      <c r="Z61" s="42">
        <f>SUM(Z40:Z60)</f>
        <v>996</v>
      </c>
      <c r="AA61" s="42">
        <f>SUM(AA40:AA60)</f>
        <v>1534</v>
      </c>
      <c r="AB61" s="63">
        <f>+X61+U61+R61+AA61</f>
        <v>2536</v>
      </c>
    </row>
    <row r="62" spans="2:28" ht="34.5" customHeight="1" thickBot="1">
      <c r="B62" s="157" t="s">
        <v>29</v>
      </c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9"/>
    </row>
    <row r="63" spans="2:28" ht="34.5" customHeight="1"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</row>
    <row r="64" spans="2:28">
      <c r="P64" s="56"/>
    </row>
    <row r="67" ht="28.5" customHeight="1"/>
    <row r="68" ht="15.75" customHeight="1"/>
    <row r="69" ht="16.5" customHeight="1"/>
  </sheetData>
  <mergeCells count="21">
    <mergeCell ref="B62:AB62"/>
    <mergeCell ref="C38:E38"/>
    <mergeCell ref="Y38:AA38"/>
    <mergeCell ref="F6:H6"/>
    <mergeCell ref="L38:N38"/>
    <mergeCell ref="B36:AB36"/>
    <mergeCell ref="B30:H31"/>
    <mergeCell ref="F38:H38"/>
    <mergeCell ref="I38:K38"/>
    <mergeCell ref="O38:O39"/>
    <mergeCell ref="P37:AB37"/>
    <mergeCell ref="P38:R38"/>
    <mergeCell ref="S38:U38"/>
    <mergeCell ref="V38:X38"/>
    <mergeCell ref="AB38:AB39"/>
    <mergeCell ref="B2:O2"/>
    <mergeCell ref="B5:H5"/>
    <mergeCell ref="B6:B7"/>
    <mergeCell ref="C6:E6"/>
    <mergeCell ref="B37:B39"/>
    <mergeCell ref="C37:O37"/>
  </mergeCells>
  <pageMargins left="0.7" right="0.7" top="0.75" bottom="0.75" header="0.3" footer="0.3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5"/>
  <sheetViews>
    <sheetView zoomScale="85" zoomScaleNormal="85" workbookViewId="0">
      <selection activeCell="R44" sqref="R44"/>
    </sheetView>
  </sheetViews>
  <sheetFormatPr defaultColWidth="10.875" defaultRowHeight="15.75"/>
  <cols>
    <col min="1" max="1" width="39.625" style="1" customWidth="1"/>
    <col min="2" max="20" width="10.875" style="1" customWidth="1"/>
    <col min="21" max="16384" width="10.875" style="1"/>
  </cols>
  <sheetData>
    <row r="1" spans="1:21" ht="16.5" thickBot="1"/>
    <row r="2" spans="1:21" ht="66.95" customHeight="1" thickBot="1">
      <c r="A2" s="196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8"/>
    </row>
    <row r="4" spans="1:21" ht="16.5" thickBot="1"/>
    <row r="5" spans="1:21" ht="38.1" customHeight="1" thickBot="1">
      <c r="A5" s="205" t="s">
        <v>39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7"/>
    </row>
    <row r="6" spans="1:21" ht="16.5" thickBot="1">
      <c r="A6" s="213" t="s">
        <v>40</v>
      </c>
      <c r="B6" s="199" t="s">
        <v>41</v>
      </c>
      <c r="C6" s="200"/>
      <c r="D6" s="200"/>
      <c r="E6" s="200"/>
      <c r="F6" s="200"/>
      <c r="G6" s="200"/>
      <c r="H6" s="200"/>
      <c r="I6" s="200"/>
      <c r="J6" s="200"/>
      <c r="K6" s="201"/>
      <c r="L6" s="199" t="s">
        <v>3</v>
      </c>
      <c r="M6" s="200"/>
      <c r="N6" s="200"/>
      <c r="O6" s="200"/>
      <c r="P6" s="200"/>
      <c r="Q6" s="200"/>
      <c r="R6" s="200"/>
      <c r="S6" s="200"/>
      <c r="T6" s="200"/>
      <c r="U6" s="201"/>
    </row>
    <row r="7" spans="1:21" ht="16.5" thickBot="1">
      <c r="A7" s="215"/>
      <c r="B7" s="199" t="s">
        <v>42</v>
      </c>
      <c r="C7" s="200"/>
      <c r="D7" s="201"/>
      <c r="E7" s="199" t="s">
        <v>43</v>
      </c>
      <c r="F7" s="200"/>
      <c r="G7" s="201"/>
      <c r="H7" s="199" t="s">
        <v>44</v>
      </c>
      <c r="I7" s="200"/>
      <c r="J7" s="201"/>
      <c r="K7" s="208" t="s">
        <v>6</v>
      </c>
      <c r="L7" s="199" t="s">
        <v>42</v>
      </c>
      <c r="M7" s="200"/>
      <c r="N7" s="201"/>
      <c r="O7" s="199" t="s">
        <v>43</v>
      </c>
      <c r="P7" s="200"/>
      <c r="Q7" s="201"/>
      <c r="R7" s="199" t="s">
        <v>44</v>
      </c>
      <c r="S7" s="200"/>
      <c r="T7" s="201"/>
      <c r="U7" s="208" t="s">
        <v>6</v>
      </c>
    </row>
    <row r="8" spans="1:21" ht="16.5" thickBot="1">
      <c r="A8" s="214"/>
      <c r="B8" s="5" t="s">
        <v>4</v>
      </c>
      <c r="C8" s="3" t="s">
        <v>5</v>
      </c>
      <c r="D8" s="4" t="s">
        <v>6</v>
      </c>
      <c r="E8" s="2" t="s">
        <v>4</v>
      </c>
      <c r="F8" s="3" t="s">
        <v>5</v>
      </c>
      <c r="G8" s="4" t="s">
        <v>6</v>
      </c>
      <c r="H8" s="2" t="s">
        <v>4</v>
      </c>
      <c r="I8" s="3" t="s">
        <v>5</v>
      </c>
      <c r="J8" s="4" t="s">
        <v>6</v>
      </c>
      <c r="K8" s="209"/>
      <c r="L8" s="5" t="s">
        <v>4</v>
      </c>
      <c r="M8" s="3" t="s">
        <v>5</v>
      </c>
      <c r="N8" s="4" t="s">
        <v>6</v>
      </c>
      <c r="O8" s="2" t="s">
        <v>4</v>
      </c>
      <c r="P8" s="3" t="s">
        <v>5</v>
      </c>
      <c r="Q8" s="4" t="s">
        <v>6</v>
      </c>
      <c r="R8" s="2" t="s">
        <v>4</v>
      </c>
      <c r="S8" s="3" t="s">
        <v>5</v>
      </c>
      <c r="T8" s="4" t="s">
        <v>6</v>
      </c>
      <c r="U8" s="209"/>
    </row>
    <row r="9" spans="1:21">
      <c r="A9" s="73" t="s">
        <v>45</v>
      </c>
      <c r="B9" s="91">
        <v>0</v>
      </c>
      <c r="C9" s="92">
        <v>0</v>
      </c>
      <c r="D9" s="93">
        <f>SUM(B9:C9)</f>
        <v>0</v>
      </c>
      <c r="E9" s="91">
        <v>4</v>
      </c>
      <c r="F9" s="92">
        <v>1</v>
      </c>
      <c r="G9" s="94">
        <f>SUM(E9:F9)</f>
        <v>5</v>
      </c>
      <c r="H9" s="91">
        <v>3</v>
      </c>
      <c r="I9" s="92">
        <v>1</v>
      </c>
      <c r="J9" s="94">
        <f>H9+I9</f>
        <v>4</v>
      </c>
      <c r="K9" s="94">
        <f>+J9+G9+D9</f>
        <v>9</v>
      </c>
      <c r="L9" s="78">
        <v>0</v>
      </c>
      <c r="M9" s="79">
        <v>0</v>
      </c>
      <c r="N9" s="79">
        <v>0</v>
      </c>
      <c r="O9" s="79">
        <v>1</v>
      </c>
      <c r="P9" s="79">
        <v>1</v>
      </c>
      <c r="Q9" s="79">
        <v>0</v>
      </c>
      <c r="R9" s="79">
        <v>5</v>
      </c>
      <c r="S9" s="79">
        <v>0</v>
      </c>
      <c r="T9" s="79">
        <f>SUM(R9:S9)</f>
        <v>5</v>
      </c>
      <c r="U9" s="8">
        <f>+T9+Q9+N9</f>
        <v>5</v>
      </c>
    </row>
    <row r="10" spans="1:21">
      <c r="A10" s="74" t="s">
        <v>46</v>
      </c>
      <c r="B10" s="85">
        <v>0</v>
      </c>
      <c r="C10" s="84">
        <v>0</v>
      </c>
      <c r="D10" s="81">
        <f t="shared" ref="D10:D30" si="0">SUM(B10:C10)</f>
        <v>0</v>
      </c>
      <c r="E10" s="85">
        <v>1</v>
      </c>
      <c r="F10" s="84">
        <v>0</v>
      </c>
      <c r="G10" s="86">
        <f t="shared" ref="G10:G30" si="1">SUM(E10:F10)</f>
        <v>1</v>
      </c>
      <c r="H10" s="85">
        <v>4</v>
      </c>
      <c r="I10" s="84">
        <v>1</v>
      </c>
      <c r="J10" s="83">
        <f t="shared" ref="J10:J30" si="2">H10+I10</f>
        <v>5</v>
      </c>
      <c r="K10" s="83">
        <f t="shared" ref="K10:K30" si="3">+J10+G10+D10</f>
        <v>6</v>
      </c>
      <c r="L10" s="7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58">
        <v>2</v>
      </c>
      <c r="S10" s="58">
        <v>0</v>
      </c>
      <c r="T10" s="79">
        <f t="shared" ref="T10:T29" si="4">SUM(R10:S10)</f>
        <v>2</v>
      </c>
      <c r="U10" s="8">
        <f t="shared" ref="U10:U30" si="5">+T10+Q10+N10</f>
        <v>2</v>
      </c>
    </row>
    <row r="11" spans="1:21">
      <c r="A11" s="74" t="s">
        <v>47</v>
      </c>
      <c r="B11" s="85">
        <v>0</v>
      </c>
      <c r="C11" s="84">
        <v>0</v>
      </c>
      <c r="D11" s="81">
        <f t="shared" si="0"/>
        <v>0</v>
      </c>
      <c r="E11" s="85">
        <v>0</v>
      </c>
      <c r="F11" s="84">
        <v>0</v>
      </c>
      <c r="G11" s="86">
        <f t="shared" si="1"/>
        <v>0</v>
      </c>
      <c r="H11" s="85">
        <v>5</v>
      </c>
      <c r="I11" s="84">
        <v>0</v>
      </c>
      <c r="J11" s="83">
        <f t="shared" si="2"/>
        <v>5</v>
      </c>
      <c r="K11" s="83">
        <f t="shared" si="3"/>
        <v>5</v>
      </c>
      <c r="L11" s="78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58">
        <v>0</v>
      </c>
      <c r="S11" s="58">
        <v>0</v>
      </c>
      <c r="T11" s="79">
        <f t="shared" si="4"/>
        <v>0</v>
      </c>
      <c r="U11" s="8">
        <f t="shared" si="5"/>
        <v>0</v>
      </c>
    </row>
    <row r="12" spans="1:21">
      <c r="A12" s="74" t="s">
        <v>48</v>
      </c>
      <c r="B12" s="85">
        <v>0</v>
      </c>
      <c r="C12" s="84">
        <v>0</v>
      </c>
      <c r="D12" s="81">
        <f t="shared" si="0"/>
        <v>0</v>
      </c>
      <c r="E12" s="85">
        <v>1</v>
      </c>
      <c r="F12" s="84">
        <v>1</v>
      </c>
      <c r="G12" s="86">
        <f t="shared" si="1"/>
        <v>2</v>
      </c>
      <c r="H12" s="85">
        <v>10</v>
      </c>
      <c r="I12" s="84">
        <v>1</v>
      </c>
      <c r="J12" s="83">
        <f t="shared" si="2"/>
        <v>11</v>
      </c>
      <c r="K12" s="83">
        <f t="shared" si="3"/>
        <v>13</v>
      </c>
      <c r="L12" s="78">
        <v>0</v>
      </c>
      <c r="M12" s="58">
        <v>0</v>
      </c>
      <c r="N12" s="58">
        <v>0</v>
      </c>
      <c r="O12" s="58">
        <v>1</v>
      </c>
      <c r="P12" s="58">
        <v>0</v>
      </c>
      <c r="Q12" s="58">
        <v>0</v>
      </c>
      <c r="R12" s="58">
        <v>0</v>
      </c>
      <c r="S12" s="58">
        <v>1</v>
      </c>
      <c r="T12" s="79">
        <f t="shared" si="4"/>
        <v>1</v>
      </c>
      <c r="U12" s="8">
        <f t="shared" si="5"/>
        <v>1</v>
      </c>
    </row>
    <row r="13" spans="1:21">
      <c r="A13" s="73" t="s">
        <v>49</v>
      </c>
      <c r="B13" s="82">
        <v>0</v>
      </c>
      <c r="C13" s="80">
        <v>0</v>
      </c>
      <c r="D13" s="81">
        <f t="shared" si="0"/>
        <v>0</v>
      </c>
      <c r="E13" s="85">
        <v>0</v>
      </c>
      <c r="F13" s="84">
        <v>3</v>
      </c>
      <c r="G13" s="86">
        <f t="shared" si="1"/>
        <v>3</v>
      </c>
      <c r="H13" s="85">
        <v>9</v>
      </c>
      <c r="I13" s="84">
        <v>5</v>
      </c>
      <c r="J13" s="83">
        <f t="shared" si="2"/>
        <v>14</v>
      </c>
      <c r="K13" s="83">
        <f t="shared" si="3"/>
        <v>17</v>
      </c>
      <c r="L13" s="78">
        <v>0</v>
      </c>
      <c r="M13" s="58">
        <v>0</v>
      </c>
      <c r="N13" s="58">
        <v>0</v>
      </c>
      <c r="O13" s="58">
        <v>3</v>
      </c>
      <c r="P13" s="58">
        <v>0</v>
      </c>
      <c r="Q13" s="58">
        <v>0</v>
      </c>
      <c r="R13" s="58">
        <v>3</v>
      </c>
      <c r="S13" s="58">
        <v>0</v>
      </c>
      <c r="T13" s="79">
        <f t="shared" si="4"/>
        <v>3</v>
      </c>
      <c r="U13" s="8">
        <f t="shared" si="5"/>
        <v>3</v>
      </c>
    </row>
    <row r="14" spans="1:21">
      <c r="A14" s="73" t="s">
        <v>50</v>
      </c>
      <c r="B14" s="82">
        <v>0</v>
      </c>
      <c r="C14" s="80">
        <v>0</v>
      </c>
      <c r="D14" s="81">
        <f t="shared" si="0"/>
        <v>0</v>
      </c>
      <c r="E14" s="85">
        <v>0</v>
      </c>
      <c r="F14" s="84">
        <v>0</v>
      </c>
      <c r="G14" s="86">
        <f t="shared" si="1"/>
        <v>0</v>
      </c>
      <c r="H14" s="85">
        <v>3</v>
      </c>
      <c r="I14" s="84">
        <v>2</v>
      </c>
      <c r="J14" s="83">
        <f t="shared" si="2"/>
        <v>5</v>
      </c>
      <c r="K14" s="83">
        <f t="shared" si="3"/>
        <v>5</v>
      </c>
      <c r="L14" s="78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58">
        <v>1</v>
      </c>
      <c r="S14" s="58">
        <v>0</v>
      </c>
      <c r="T14" s="79">
        <f t="shared" si="4"/>
        <v>1</v>
      </c>
      <c r="U14" s="8">
        <f t="shared" si="5"/>
        <v>1</v>
      </c>
    </row>
    <row r="15" spans="1:21">
      <c r="A15" s="73" t="s">
        <v>51</v>
      </c>
      <c r="B15" s="82">
        <v>1</v>
      </c>
      <c r="C15" s="80">
        <v>0</v>
      </c>
      <c r="D15" s="81">
        <f t="shared" si="0"/>
        <v>1</v>
      </c>
      <c r="E15" s="85">
        <v>1</v>
      </c>
      <c r="F15" s="84">
        <v>1</v>
      </c>
      <c r="G15" s="86">
        <f t="shared" si="1"/>
        <v>2</v>
      </c>
      <c r="H15" s="85">
        <v>6</v>
      </c>
      <c r="I15" s="84">
        <v>2</v>
      </c>
      <c r="J15" s="83">
        <f t="shared" si="2"/>
        <v>8</v>
      </c>
      <c r="K15" s="83">
        <f t="shared" si="3"/>
        <v>11</v>
      </c>
      <c r="L15" s="78">
        <v>0</v>
      </c>
      <c r="M15" s="58">
        <v>0</v>
      </c>
      <c r="N15" s="58">
        <v>0</v>
      </c>
      <c r="O15" s="58">
        <v>1</v>
      </c>
      <c r="P15" s="58">
        <v>1</v>
      </c>
      <c r="Q15" s="58">
        <v>0</v>
      </c>
      <c r="R15" s="58">
        <v>3</v>
      </c>
      <c r="S15" s="58">
        <v>2</v>
      </c>
      <c r="T15" s="79">
        <f t="shared" si="4"/>
        <v>5</v>
      </c>
      <c r="U15" s="8">
        <f t="shared" si="5"/>
        <v>5</v>
      </c>
    </row>
    <row r="16" spans="1:21">
      <c r="A16" s="73" t="s">
        <v>52</v>
      </c>
      <c r="B16" s="82">
        <v>0</v>
      </c>
      <c r="C16" s="80">
        <v>0</v>
      </c>
      <c r="D16" s="81">
        <f t="shared" si="0"/>
        <v>0</v>
      </c>
      <c r="E16" s="85">
        <v>0</v>
      </c>
      <c r="F16" s="84">
        <v>3</v>
      </c>
      <c r="G16" s="86">
        <f t="shared" si="1"/>
        <v>3</v>
      </c>
      <c r="H16" s="85">
        <v>14</v>
      </c>
      <c r="I16" s="84">
        <v>5</v>
      </c>
      <c r="J16" s="83">
        <f t="shared" si="2"/>
        <v>19</v>
      </c>
      <c r="K16" s="83">
        <f t="shared" si="3"/>
        <v>22</v>
      </c>
      <c r="L16" s="78">
        <v>0</v>
      </c>
      <c r="M16" s="58">
        <v>0</v>
      </c>
      <c r="N16" s="58">
        <v>0</v>
      </c>
      <c r="O16" s="58">
        <v>1</v>
      </c>
      <c r="P16" s="58">
        <v>0</v>
      </c>
      <c r="Q16" s="58">
        <v>0</v>
      </c>
      <c r="R16" s="58">
        <v>4</v>
      </c>
      <c r="S16" s="58">
        <v>2</v>
      </c>
      <c r="T16" s="79">
        <f t="shared" si="4"/>
        <v>6</v>
      </c>
      <c r="U16" s="8">
        <f t="shared" si="5"/>
        <v>6</v>
      </c>
    </row>
    <row r="17" spans="1:21" ht="16.5" customHeight="1">
      <c r="A17" s="73" t="s">
        <v>53</v>
      </c>
      <c r="B17" s="82">
        <v>0</v>
      </c>
      <c r="C17" s="80">
        <v>0</v>
      </c>
      <c r="D17" s="81">
        <f t="shared" si="0"/>
        <v>0</v>
      </c>
      <c r="E17" s="85">
        <v>3</v>
      </c>
      <c r="F17" s="84">
        <v>0</v>
      </c>
      <c r="G17" s="86">
        <f t="shared" si="1"/>
        <v>3</v>
      </c>
      <c r="H17" s="85">
        <v>1</v>
      </c>
      <c r="I17" s="84">
        <v>1</v>
      </c>
      <c r="J17" s="83">
        <f t="shared" si="2"/>
        <v>2</v>
      </c>
      <c r="K17" s="83">
        <f t="shared" si="3"/>
        <v>5</v>
      </c>
      <c r="L17" s="7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58">
        <v>1</v>
      </c>
      <c r="S17" s="58">
        <v>0</v>
      </c>
      <c r="T17" s="79">
        <f t="shared" si="4"/>
        <v>1</v>
      </c>
      <c r="U17" s="8">
        <f t="shared" si="5"/>
        <v>1</v>
      </c>
    </row>
    <row r="18" spans="1:21" ht="16.5" customHeight="1">
      <c r="A18" s="73" t="s">
        <v>54</v>
      </c>
      <c r="B18" s="82">
        <v>0</v>
      </c>
      <c r="C18" s="80">
        <v>0</v>
      </c>
      <c r="D18" s="81">
        <f t="shared" si="0"/>
        <v>0</v>
      </c>
      <c r="E18" s="85">
        <v>1</v>
      </c>
      <c r="F18" s="84">
        <v>0</v>
      </c>
      <c r="G18" s="86">
        <f t="shared" si="1"/>
        <v>1</v>
      </c>
      <c r="H18" s="85">
        <v>8</v>
      </c>
      <c r="I18" s="84">
        <v>2</v>
      </c>
      <c r="J18" s="83">
        <f t="shared" si="2"/>
        <v>10</v>
      </c>
      <c r="K18" s="83">
        <f t="shared" si="3"/>
        <v>11</v>
      </c>
      <c r="L18" s="78">
        <v>0</v>
      </c>
      <c r="M18" s="58">
        <v>0</v>
      </c>
      <c r="N18" s="58">
        <v>0</v>
      </c>
      <c r="O18" s="58">
        <v>0</v>
      </c>
      <c r="P18" s="58">
        <v>1</v>
      </c>
      <c r="Q18" s="58">
        <v>0</v>
      </c>
      <c r="R18" s="58">
        <v>2</v>
      </c>
      <c r="S18" s="58">
        <v>1</v>
      </c>
      <c r="T18" s="79">
        <f t="shared" si="4"/>
        <v>3</v>
      </c>
      <c r="U18" s="8">
        <f t="shared" si="5"/>
        <v>3</v>
      </c>
    </row>
    <row r="19" spans="1:21" ht="16.5" customHeight="1">
      <c r="A19" s="73" t="s">
        <v>55</v>
      </c>
      <c r="B19" s="82">
        <v>0</v>
      </c>
      <c r="C19" s="80">
        <v>0</v>
      </c>
      <c r="D19" s="81">
        <f t="shared" si="0"/>
        <v>0</v>
      </c>
      <c r="E19" s="85">
        <v>0</v>
      </c>
      <c r="F19" s="84">
        <v>1</v>
      </c>
      <c r="G19" s="86">
        <f t="shared" si="1"/>
        <v>1</v>
      </c>
      <c r="H19" s="85">
        <v>14</v>
      </c>
      <c r="I19" s="84">
        <v>7</v>
      </c>
      <c r="J19" s="83">
        <f t="shared" si="2"/>
        <v>21</v>
      </c>
      <c r="K19" s="83">
        <f t="shared" si="3"/>
        <v>22</v>
      </c>
      <c r="L19" s="78">
        <v>0</v>
      </c>
      <c r="M19" s="58">
        <v>0</v>
      </c>
      <c r="N19" s="58">
        <v>0</v>
      </c>
      <c r="O19" s="58">
        <v>0</v>
      </c>
      <c r="P19" s="58">
        <v>1</v>
      </c>
      <c r="Q19" s="58">
        <v>0</v>
      </c>
      <c r="R19" s="58">
        <v>4</v>
      </c>
      <c r="S19" s="58">
        <v>2</v>
      </c>
      <c r="T19" s="79">
        <f t="shared" si="4"/>
        <v>6</v>
      </c>
      <c r="U19" s="8">
        <f t="shared" si="5"/>
        <v>6</v>
      </c>
    </row>
    <row r="20" spans="1:21">
      <c r="A20" s="73" t="s">
        <v>56</v>
      </c>
      <c r="B20" s="82">
        <v>0</v>
      </c>
      <c r="C20" s="80">
        <v>0</v>
      </c>
      <c r="D20" s="81">
        <f t="shared" si="0"/>
        <v>0</v>
      </c>
      <c r="E20" s="85">
        <v>1</v>
      </c>
      <c r="F20" s="84">
        <v>0</v>
      </c>
      <c r="G20" s="86">
        <f t="shared" si="1"/>
        <v>1</v>
      </c>
      <c r="H20" s="85">
        <v>1</v>
      </c>
      <c r="I20" s="84">
        <v>0</v>
      </c>
      <c r="J20" s="83">
        <f t="shared" si="2"/>
        <v>1</v>
      </c>
      <c r="K20" s="83">
        <f t="shared" si="3"/>
        <v>2</v>
      </c>
      <c r="L20" s="7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58">
        <v>0</v>
      </c>
      <c r="T20" s="79">
        <f t="shared" si="4"/>
        <v>0</v>
      </c>
      <c r="U20" s="8">
        <f t="shared" si="5"/>
        <v>0</v>
      </c>
    </row>
    <row r="21" spans="1:21">
      <c r="A21" s="73" t="s">
        <v>57</v>
      </c>
      <c r="B21" s="82">
        <v>0</v>
      </c>
      <c r="C21" s="80">
        <v>0</v>
      </c>
      <c r="D21" s="81">
        <f t="shared" si="0"/>
        <v>0</v>
      </c>
      <c r="E21" s="85">
        <v>0</v>
      </c>
      <c r="F21" s="84">
        <v>0</v>
      </c>
      <c r="G21" s="86">
        <f t="shared" si="1"/>
        <v>0</v>
      </c>
      <c r="H21" s="85">
        <v>1</v>
      </c>
      <c r="I21" s="84">
        <v>1</v>
      </c>
      <c r="J21" s="83">
        <f t="shared" si="2"/>
        <v>2</v>
      </c>
      <c r="K21" s="83">
        <f t="shared" si="3"/>
        <v>2</v>
      </c>
      <c r="L21" s="78">
        <v>0</v>
      </c>
      <c r="M21" s="58">
        <v>0</v>
      </c>
      <c r="N21" s="58">
        <v>0</v>
      </c>
      <c r="O21" s="58">
        <v>1</v>
      </c>
      <c r="P21" s="58">
        <v>0</v>
      </c>
      <c r="Q21" s="58">
        <v>0</v>
      </c>
      <c r="R21" s="58">
        <v>1</v>
      </c>
      <c r="S21" s="58">
        <v>0</v>
      </c>
      <c r="T21" s="79">
        <f t="shared" si="4"/>
        <v>1</v>
      </c>
      <c r="U21" s="8">
        <f t="shared" si="5"/>
        <v>1</v>
      </c>
    </row>
    <row r="22" spans="1:21">
      <c r="A22" s="73" t="s">
        <v>58</v>
      </c>
      <c r="B22" s="82">
        <v>0</v>
      </c>
      <c r="C22" s="80">
        <v>0</v>
      </c>
      <c r="D22" s="81">
        <f t="shared" si="0"/>
        <v>0</v>
      </c>
      <c r="E22" s="85">
        <v>0</v>
      </c>
      <c r="F22" s="84">
        <v>0</v>
      </c>
      <c r="G22" s="86">
        <f t="shared" si="1"/>
        <v>0</v>
      </c>
      <c r="H22" s="85">
        <v>1</v>
      </c>
      <c r="I22" s="84">
        <v>1</v>
      </c>
      <c r="J22" s="83">
        <f t="shared" si="2"/>
        <v>2</v>
      </c>
      <c r="K22" s="83">
        <f t="shared" si="3"/>
        <v>2</v>
      </c>
      <c r="L22" s="78">
        <v>0</v>
      </c>
      <c r="M22" s="58">
        <v>0</v>
      </c>
      <c r="N22" s="58">
        <v>0</v>
      </c>
      <c r="O22" s="58">
        <v>0</v>
      </c>
      <c r="P22" s="58">
        <v>1</v>
      </c>
      <c r="Q22" s="58">
        <v>0</v>
      </c>
      <c r="R22" s="58">
        <v>0</v>
      </c>
      <c r="S22" s="58">
        <v>0</v>
      </c>
      <c r="T22" s="79">
        <f t="shared" si="4"/>
        <v>0</v>
      </c>
      <c r="U22" s="8">
        <f t="shared" si="5"/>
        <v>0</v>
      </c>
    </row>
    <row r="23" spans="1:21">
      <c r="A23" s="73" t="s">
        <v>59</v>
      </c>
      <c r="B23" s="82">
        <v>0</v>
      </c>
      <c r="C23" s="80">
        <v>0</v>
      </c>
      <c r="D23" s="81">
        <f t="shared" si="0"/>
        <v>0</v>
      </c>
      <c r="E23" s="85">
        <v>0</v>
      </c>
      <c r="F23" s="84">
        <v>0</v>
      </c>
      <c r="G23" s="86">
        <f t="shared" si="1"/>
        <v>0</v>
      </c>
      <c r="H23" s="85">
        <v>0</v>
      </c>
      <c r="I23" s="84">
        <v>0</v>
      </c>
      <c r="J23" s="83">
        <f t="shared" si="2"/>
        <v>0</v>
      </c>
      <c r="K23" s="83">
        <f t="shared" si="3"/>
        <v>0</v>
      </c>
      <c r="L23" s="78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58">
        <v>0</v>
      </c>
      <c r="S23" s="58">
        <v>0</v>
      </c>
      <c r="T23" s="79">
        <f t="shared" si="4"/>
        <v>0</v>
      </c>
      <c r="U23" s="8">
        <f t="shared" si="5"/>
        <v>0</v>
      </c>
    </row>
    <row r="24" spans="1:21">
      <c r="A24" s="73" t="s">
        <v>60</v>
      </c>
      <c r="B24" s="82">
        <v>1</v>
      </c>
      <c r="C24" s="80">
        <v>0</v>
      </c>
      <c r="D24" s="81">
        <f t="shared" si="0"/>
        <v>1</v>
      </c>
      <c r="E24" s="85">
        <v>0</v>
      </c>
      <c r="F24" s="84">
        <v>0</v>
      </c>
      <c r="G24" s="86">
        <f t="shared" si="1"/>
        <v>0</v>
      </c>
      <c r="H24" s="85">
        <v>4</v>
      </c>
      <c r="I24" s="84">
        <v>1</v>
      </c>
      <c r="J24" s="83">
        <f t="shared" si="2"/>
        <v>5</v>
      </c>
      <c r="K24" s="83">
        <f t="shared" si="3"/>
        <v>6</v>
      </c>
      <c r="L24" s="7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58">
        <v>1</v>
      </c>
      <c r="S24" s="58">
        <v>1</v>
      </c>
      <c r="T24" s="79">
        <f t="shared" si="4"/>
        <v>2</v>
      </c>
      <c r="U24" s="8">
        <f t="shared" si="5"/>
        <v>2</v>
      </c>
    </row>
    <row r="25" spans="1:21">
      <c r="A25" s="90" t="s">
        <v>61</v>
      </c>
      <c r="B25" s="82">
        <v>0</v>
      </c>
      <c r="C25" s="80">
        <v>0</v>
      </c>
      <c r="D25" s="81">
        <f t="shared" si="0"/>
        <v>0</v>
      </c>
      <c r="E25" s="85">
        <v>0</v>
      </c>
      <c r="F25" s="84">
        <v>0</v>
      </c>
      <c r="G25" s="86">
        <f t="shared" si="1"/>
        <v>0</v>
      </c>
      <c r="H25" s="85">
        <v>2</v>
      </c>
      <c r="I25" s="84">
        <v>0</v>
      </c>
      <c r="J25" s="83">
        <f t="shared" si="2"/>
        <v>2</v>
      </c>
      <c r="K25" s="83">
        <f t="shared" si="3"/>
        <v>2</v>
      </c>
      <c r="L25" s="7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79">
        <f t="shared" si="4"/>
        <v>0</v>
      </c>
      <c r="U25" s="8">
        <f t="shared" si="5"/>
        <v>0</v>
      </c>
    </row>
    <row r="26" spans="1:21">
      <c r="A26" s="73" t="s">
        <v>62</v>
      </c>
      <c r="B26" s="82">
        <v>0</v>
      </c>
      <c r="C26" s="80">
        <v>0</v>
      </c>
      <c r="D26" s="81">
        <f t="shared" si="0"/>
        <v>0</v>
      </c>
      <c r="E26" s="85">
        <v>1</v>
      </c>
      <c r="F26" s="84">
        <v>2</v>
      </c>
      <c r="G26" s="86">
        <f t="shared" si="1"/>
        <v>3</v>
      </c>
      <c r="H26" s="85">
        <v>3</v>
      </c>
      <c r="I26" s="84">
        <v>4</v>
      </c>
      <c r="J26" s="83">
        <f t="shared" si="2"/>
        <v>7</v>
      </c>
      <c r="K26" s="83">
        <f t="shared" si="3"/>
        <v>10</v>
      </c>
      <c r="L26" s="7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58">
        <v>0</v>
      </c>
      <c r="T26" s="79">
        <f t="shared" si="4"/>
        <v>0</v>
      </c>
      <c r="U26" s="8">
        <f t="shared" si="5"/>
        <v>0</v>
      </c>
    </row>
    <row r="27" spans="1:21">
      <c r="A27" s="73" t="s">
        <v>63</v>
      </c>
      <c r="B27" s="82">
        <v>0</v>
      </c>
      <c r="C27" s="80">
        <v>0</v>
      </c>
      <c r="D27" s="81">
        <f t="shared" si="0"/>
        <v>0</v>
      </c>
      <c r="E27" s="85">
        <v>1</v>
      </c>
      <c r="F27" s="84">
        <v>1</v>
      </c>
      <c r="G27" s="86">
        <f t="shared" si="1"/>
        <v>2</v>
      </c>
      <c r="H27" s="85">
        <v>13</v>
      </c>
      <c r="I27" s="84">
        <v>8</v>
      </c>
      <c r="J27" s="83">
        <f t="shared" si="2"/>
        <v>21</v>
      </c>
      <c r="K27" s="83">
        <f t="shared" si="3"/>
        <v>23</v>
      </c>
      <c r="L27" s="7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8</v>
      </c>
      <c r="S27" s="58">
        <v>0</v>
      </c>
      <c r="T27" s="79">
        <f t="shared" si="4"/>
        <v>8</v>
      </c>
      <c r="U27" s="8">
        <f t="shared" si="5"/>
        <v>8</v>
      </c>
    </row>
    <row r="28" spans="1:21">
      <c r="A28" s="73" t="s">
        <v>64</v>
      </c>
      <c r="B28" s="82">
        <v>0</v>
      </c>
      <c r="C28" s="80">
        <v>0</v>
      </c>
      <c r="D28" s="81">
        <f t="shared" si="0"/>
        <v>0</v>
      </c>
      <c r="E28" s="85">
        <v>0</v>
      </c>
      <c r="F28" s="84">
        <v>0</v>
      </c>
      <c r="G28" s="86">
        <f t="shared" si="1"/>
        <v>0</v>
      </c>
      <c r="H28" s="85">
        <v>0</v>
      </c>
      <c r="I28" s="84">
        <v>0</v>
      </c>
      <c r="J28" s="83">
        <f t="shared" si="2"/>
        <v>0</v>
      </c>
      <c r="K28" s="83">
        <f t="shared" si="3"/>
        <v>0</v>
      </c>
      <c r="L28" s="7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58">
        <v>0</v>
      </c>
      <c r="T28" s="79">
        <f t="shared" si="4"/>
        <v>0</v>
      </c>
      <c r="U28" s="8">
        <f t="shared" si="5"/>
        <v>0</v>
      </c>
    </row>
    <row r="29" spans="1:21" ht="16.5" thickBot="1">
      <c r="A29" s="75" t="s">
        <v>27</v>
      </c>
      <c r="B29" s="95">
        <v>0</v>
      </c>
      <c r="C29" s="96">
        <v>0</v>
      </c>
      <c r="D29" s="97">
        <f t="shared" si="0"/>
        <v>0</v>
      </c>
      <c r="E29" s="87">
        <v>1</v>
      </c>
      <c r="F29" s="88">
        <v>0</v>
      </c>
      <c r="G29" s="89">
        <f t="shared" si="1"/>
        <v>1</v>
      </c>
      <c r="H29" s="87">
        <v>0</v>
      </c>
      <c r="I29" s="88">
        <v>2</v>
      </c>
      <c r="J29" s="98">
        <f t="shared" si="2"/>
        <v>2</v>
      </c>
      <c r="K29" s="98">
        <f t="shared" si="3"/>
        <v>3</v>
      </c>
      <c r="L29" s="78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59">
        <v>0</v>
      </c>
      <c r="T29" s="79">
        <f t="shared" si="4"/>
        <v>0</v>
      </c>
      <c r="U29" s="99">
        <f t="shared" si="5"/>
        <v>0</v>
      </c>
    </row>
    <row r="30" spans="1:21" ht="16.5" thickBot="1">
      <c r="A30" s="76" t="s">
        <v>28</v>
      </c>
      <c r="B30" s="15">
        <f>SUM(B9:B29)</f>
        <v>2</v>
      </c>
      <c r="C30" s="16">
        <f>SUM(C9:C29)</f>
        <v>0</v>
      </c>
      <c r="D30" s="12">
        <f t="shared" si="0"/>
        <v>2</v>
      </c>
      <c r="E30" s="15">
        <f>SUM(E9:E29)</f>
        <v>15</v>
      </c>
      <c r="F30" s="16">
        <f>SUM(F9:F29)</f>
        <v>13</v>
      </c>
      <c r="G30" s="12">
        <f t="shared" si="1"/>
        <v>28</v>
      </c>
      <c r="H30" s="15">
        <f>SUM(H9:H29)</f>
        <v>102</v>
      </c>
      <c r="I30" s="16">
        <f>SUM(I9:I29)</f>
        <v>44</v>
      </c>
      <c r="J30" s="77">
        <f t="shared" si="2"/>
        <v>146</v>
      </c>
      <c r="K30" s="77">
        <f t="shared" si="3"/>
        <v>176</v>
      </c>
      <c r="L30" s="10">
        <f>SUM(L9:L29)</f>
        <v>0</v>
      </c>
      <c r="M30" s="11">
        <f>SUM(M9:M29)</f>
        <v>0</v>
      </c>
      <c r="N30" s="14">
        <f t="shared" ref="N30" si="6">SUM(L30:M30)</f>
        <v>0</v>
      </c>
      <c r="O30" s="13">
        <f>SUM(O9:O29)</f>
        <v>8</v>
      </c>
      <c r="P30" s="11">
        <f>SUM(P9:P29)</f>
        <v>5</v>
      </c>
      <c r="Q30" s="14">
        <f t="shared" ref="Q30" si="7">SUM(O30:P30)</f>
        <v>13</v>
      </c>
      <c r="R30" s="14">
        <f>SUM(R9:R29)</f>
        <v>35</v>
      </c>
      <c r="S30" s="14">
        <f>SUM(S9:S29)</f>
        <v>9</v>
      </c>
      <c r="T30" s="14">
        <f t="shared" ref="T30" si="8">SUM(R30:S30)</f>
        <v>44</v>
      </c>
      <c r="U30" s="9">
        <f t="shared" si="5"/>
        <v>57</v>
      </c>
    </row>
    <row r="31" spans="1:21" ht="53.25" customHeight="1" thickBot="1">
      <c r="A31" s="202" t="s">
        <v>65</v>
      </c>
      <c r="B31" s="203"/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4"/>
    </row>
    <row r="35" spans="1:19">
      <c r="K35" s="154">
        <f>176/419</f>
        <v>0.42004773269689738</v>
      </c>
    </row>
    <row r="37" spans="1:19" ht="16.5" thickBot="1"/>
    <row r="38" spans="1:19" ht="63.75" customHeight="1" thickBot="1">
      <c r="A38" s="205" t="s">
        <v>66</v>
      </c>
      <c r="B38" s="206"/>
      <c r="C38" s="206"/>
      <c r="D38" s="206"/>
      <c r="E38" s="206"/>
      <c r="F38" s="206"/>
      <c r="G38" s="207"/>
    </row>
    <row r="39" spans="1:19" ht="16.5" thickBot="1">
      <c r="A39" s="213" t="s">
        <v>67</v>
      </c>
      <c r="B39" s="199" t="s">
        <v>41</v>
      </c>
      <c r="C39" s="200"/>
      <c r="D39" s="201"/>
      <c r="E39" s="199" t="s">
        <v>3</v>
      </c>
      <c r="F39" s="200"/>
      <c r="G39" s="201"/>
    </row>
    <row r="40" spans="1:19" ht="16.5" thickBot="1">
      <c r="A40" s="214"/>
      <c r="B40" s="17" t="s">
        <v>4</v>
      </c>
      <c r="C40" s="6" t="s">
        <v>5</v>
      </c>
      <c r="D40" s="7" t="s">
        <v>6</v>
      </c>
      <c r="E40" s="17" t="s">
        <v>4</v>
      </c>
      <c r="F40" s="6" t="s">
        <v>5</v>
      </c>
      <c r="G40" s="7" t="s">
        <v>6</v>
      </c>
    </row>
    <row r="41" spans="1:19" ht="16.5" thickBot="1">
      <c r="A41" s="111" t="s">
        <v>32</v>
      </c>
      <c r="B41" s="103">
        <v>2</v>
      </c>
      <c r="C41" s="104" t="s">
        <v>68</v>
      </c>
      <c r="D41" s="105">
        <v>2</v>
      </c>
      <c r="E41" s="113" t="s">
        <v>68</v>
      </c>
      <c r="F41" s="104" t="s">
        <v>68</v>
      </c>
      <c r="G41" s="105">
        <v>0</v>
      </c>
      <c r="I41" s="155">
        <v>2</v>
      </c>
      <c r="K41" s="154">
        <f>+B44/D44</f>
        <v>0.67613636363636365</v>
      </c>
      <c r="R41" s="1">
        <v>63</v>
      </c>
      <c r="S41" s="1">
        <v>100</v>
      </c>
    </row>
    <row r="42" spans="1:19" ht="16.5" thickBot="1">
      <c r="A42" s="111" t="s">
        <v>33</v>
      </c>
      <c r="B42" s="106">
        <v>15</v>
      </c>
      <c r="C42" s="102">
        <v>13</v>
      </c>
      <c r="D42" s="107">
        <v>28</v>
      </c>
      <c r="E42" s="114">
        <v>8</v>
      </c>
      <c r="F42" s="102">
        <v>5</v>
      </c>
      <c r="G42" s="107">
        <f>+E42+F42</f>
        <v>13</v>
      </c>
      <c r="H42" s="118"/>
      <c r="I42" s="155">
        <v>43</v>
      </c>
      <c r="J42" s="118"/>
      <c r="R42" s="1">
        <v>57</v>
      </c>
      <c r="S42" s="1">
        <f>+R42*S41/R41</f>
        <v>90.476190476190482</v>
      </c>
    </row>
    <row r="43" spans="1:19" ht="16.5" thickBot="1">
      <c r="A43" s="112" t="s">
        <v>34</v>
      </c>
      <c r="B43" s="108">
        <v>102</v>
      </c>
      <c r="C43" s="109">
        <v>44</v>
      </c>
      <c r="D43" s="110">
        <v>146</v>
      </c>
      <c r="E43" s="115">
        <v>35</v>
      </c>
      <c r="F43" s="109">
        <v>9</v>
      </c>
      <c r="G43" s="110">
        <f>+E43+F43</f>
        <v>44</v>
      </c>
      <c r="H43" s="118"/>
      <c r="I43" s="155">
        <v>154</v>
      </c>
      <c r="J43" s="118"/>
      <c r="L43" s="1">
        <v>154</v>
      </c>
      <c r="M43" s="1">
        <v>100</v>
      </c>
      <c r="R43" s="1">
        <f>+R42-R41</f>
        <v>-6</v>
      </c>
      <c r="S43" s="1">
        <f>+S42-100</f>
        <v>-9.5238095238095184</v>
      </c>
    </row>
    <row r="44" spans="1:19" ht="16.5" thickBot="1">
      <c r="A44" s="117" t="s">
        <v>35</v>
      </c>
      <c r="B44" s="116">
        <f>SUM(B41:B43)</f>
        <v>119</v>
      </c>
      <c r="C44" s="100">
        <f>SUM(C42:C43)</f>
        <v>57</v>
      </c>
      <c r="D44" s="101">
        <f>SUM(D41:D43)</f>
        <v>176</v>
      </c>
      <c r="E44" s="100">
        <f>SUM(E41:E43)</f>
        <v>43</v>
      </c>
      <c r="F44" s="100">
        <f>SUM(F41:F43)</f>
        <v>14</v>
      </c>
      <c r="G44" s="101">
        <f>+E44+F44</f>
        <v>57</v>
      </c>
      <c r="H44" s="118"/>
      <c r="I44" s="118"/>
      <c r="J44" s="118"/>
      <c r="L44" s="1">
        <v>146</v>
      </c>
      <c r="M44" s="1">
        <f>+L44*M43/L43</f>
        <v>94.805194805194802</v>
      </c>
    </row>
    <row r="45" spans="1:19" ht="107.25" customHeight="1" thickBot="1">
      <c r="A45" s="210" t="s">
        <v>69</v>
      </c>
      <c r="B45" s="211"/>
      <c r="C45" s="211"/>
      <c r="D45" s="211"/>
      <c r="E45" s="211"/>
      <c r="F45" s="211"/>
      <c r="G45" s="212"/>
      <c r="H45" s="119"/>
      <c r="I45" s="119"/>
      <c r="J45" s="119"/>
      <c r="L45" s="1">
        <f>+L44-L43</f>
        <v>-8</v>
      </c>
      <c r="M45" s="1">
        <f>+M44-100</f>
        <v>-5.1948051948051983</v>
      </c>
    </row>
  </sheetData>
  <mergeCells count="19">
    <mergeCell ref="A45:G45"/>
    <mergeCell ref="H7:J7"/>
    <mergeCell ref="R7:T7"/>
    <mergeCell ref="B39:D39"/>
    <mergeCell ref="E39:G39"/>
    <mergeCell ref="A39:A40"/>
    <mergeCell ref="E7:G7"/>
    <mergeCell ref="L7:N7"/>
    <mergeCell ref="O7:Q7"/>
    <mergeCell ref="K7:K8"/>
    <mergeCell ref="A6:A8"/>
    <mergeCell ref="B7:D7"/>
    <mergeCell ref="A2:U2"/>
    <mergeCell ref="B6:K6"/>
    <mergeCell ref="L6:U6"/>
    <mergeCell ref="A31:U31"/>
    <mergeCell ref="A38:G38"/>
    <mergeCell ref="U7:U8"/>
    <mergeCell ref="A5:U5"/>
  </mergeCells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D645E1DAEAE941AAA8BDC5751196FA" ma:contentTypeVersion="17" ma:contentTypeDescription="Crear nuevo documento." ma:contentTypeScope="" ma:versionID="5f26deaf1053016052b738bce063c00e">
  <xsd:schema xmlns:xsd="http://www.w3.org/2001/XMLSchema" xmlns:xs="http://www.w3.org/2001/XMLSchema" xmlns:p="http://schemas.microsoft.com/office/2006/metadata/properties" xmlns:ns3="ca8da4e4-6f5f-4ed9-993c-1e85198c3e1b" xmlns:ns4="704ad417-d1f9-44b0-a60a-e5d64e4defb3" targetNamespace="http://schemas.microsoft.com/office/2006/metadata/properties" ma:root="true" ma:fieldsID="7a5b696c482aad415abf007eff5ae5d8" ns3:_="" ns4:_="">
    <xsd:import namespace="ca8da4e4-6f5f-4ed9-993c-1e85198c3e1b"/>
    <xsd:import namespace="704ad417-d1f9-44b0-a60a-e5d64e4defb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SearchProperties" minOccurs="0"/>
                <xsd:element ref="ns3:_activity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8da4e4-6f5f-4ed9-993c-1e85198c3e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ad417-d1f9-44b0-a60a-e5d64e4defb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a8da4e4-6f5f-4ed9-993c-1e85198c3e1b" xsi:nil="true"/>
  </documentManagement>
</p:properties>
</file>

<file path=customXml/itemProps1.xml><?xml version="1.0" encoding="utf-8"?>
<ds:datastoreItem xmlns:ds="http://schemas.openxmlformats.org/officeDocument/2006/customXml" ds:itemID="{9A007756-FCE8-4E6B-BD51-930F804377BE}"/>
</file>

<file path=customXml/itemProps2.xml><?xml version="1.0" encoding="utf-8"?>
<ds:datastoreItem xmlns:ds="http://schemas.openxmlformats.org/officeDocument/2006/customXml" ds:itemID="{4A8C56EF-F5FE-43D6-B6B3-26C9631F6D13}"/>
</file>

<file path=customXml/itemProps3.xml><?xml version="1.0" encoding="utf-8"?>
<ds:datastoreItem xmlns:ds="http://schemas.openxmlformats.org/officeDocument/2006/customXml" ds:itemID="{CE5F8EA6-45F4-4B6A-A556-318F06E8B8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Cortes Romero, Johana Liceth</dc:creator>
  <cp:keywords/>
  <dc:description/>
  <cp:lastModifiedBy>Maria Jose, Cabrera Garcia</cp:lastModifiedBy>
  <cp:revision/>
  <dcterms:created xsi:type="dcterms:W3CDTF">2024-04-30T19:56:51Z</dcterms:created>
  <dcterms:modified xsi:type="dcterms:W3CDTF">2024-06-25T21:12:43Z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0x0101001CD645E1DAEAE941AAA8BDC5751196FA</vt:lpwstr>
  </property>
</Properties>
</file>