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2.xml" ContentType="application/vnd.openxmlformats-officedocument.spreadsheetml.pivotTabl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5 Ricardo\Gestion Ricardo T SRS\2025\Gestion 25-03\Obligacion 1 - Gestión de Cobro\3. Evidencias de cruces\Mapfre Seguros Grales\"/>
    </mc:Choice>
  </mc:AlternateContent>
  <bookViews>
    <workbookView xWindow="-120" yWindow="-120" windowWidth="29040" windowHeight="15720" activeTab="1"/>
  </bookViews>
  <sheets>
    <sheet name="RESUMEN " sheetId="29" r:id="rId1"/>
    <sheet name="24-12" sheetId="26" r:id="rId2"/>
    <sheet name="TD" sheetId="27" r:id="rId3"/>
    <sheet name="Resumen" sheetId="28" r:id="rId4"/>
  </sheets>
  <definedNames>
    <definedName name="_xlnm._FilterDatabase" localSheetId="1" hidden="1">'24-12'!$A$5:$Z$32</definedName>
    <definedName name="DetalladaEntidadesMayo_2019" localSheetId="3">#REF!</definedName>
    <definedName name="DetalladaEntidadesMayo_2019">#REF!</definedName>
    <definedName name="DetalladoCarteraEnero2017" localSheetId="3">#REF!</definedName>
    <definedName name="DetalladoCarteraEnero2017">#REF!</definedName>
    <definedName name="DetalladoCarteraFebrero2017" localSheetId="3">#REF!</definedName>
    <definedName name="DetalladoCarteraFebrero2017">#REF!</definedName>
    <definedName name="DetalladoCarteraMarzo2017" localSheetId="3">#REF!</definedName>
    <definedName name="DetalladoCarteraMarzo2017">#REF!</definedName>
    <definedName name="DetalladoCarteraOctubre" localSheetId="3">#REF!</definedName>
    <definedName name="DetalladoCarteraOctubre">#REF!</definedName>
  </definedNames>
  <calcPr calcId="162913"/>
  <pivotCaches>
    <pivotCache cacheId="6" r:id="rId5"/>
    <pivotCache cacheId="7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8" l="1"/>
  <c r="D10" i="28"/>
  <c r="C10" i="28"/>
  <c r="B10" i="28"/>
  <c r="L30" i="26"/>
  <c r="L29" i="26"/>
  <c r="L28" i="26"/>
  <c r="L27" i="26"/>
  <c r="K7" i="26"/>
  <c r="K6" i="26"/>
  <c r="Q33" i="26" l="1"/>
  <c r="P33" i="26"/>
  <c r="O33" i="26"/>
  <c r="M33" i="26"/>
  <c r="L33" i="26"/>
  <c r="K33" i="26"/>
  <c r="J33" i="26"/>
</calcChain>
</file>

<file path=xl/sharedStrings.xml><?xml version="1.0" encoding="utf-8"?>
<sst xmlns="http://schemas.openxmlformats.org/spreadsheetml/2006/main" count="362" uniqueCount="116">
  <si>
    <t>Nit</t>
  </si>
  <si>
    <t>Fecha Factura</t>
  </si>
  <si>
    <t>000000620296</t>
  </si>
  <si>
    <t>000000643197</t>
  </si>
  <si>
    <t>Nombre Tercero</t>
  </si>
  <si>
    <t>N. Factura</t>
  </si>
  <si>
    <t>SUBRED INTEGRADA DE SERVICIOS DE SALUD SUR E.S.E.</t>
  </si>
  <si>
    <t xml:space="preserve"> </t>
  </si>
  <si>
    <t>SUBGERENCIA FINANCIERA - AREA DE CARTERA</t>
  </si>
  <si>
    <t>000008647957</t>
  </si>
  <si>
    <t>000008656645</t>
  </si>
  <si>
    <t>000008662054</t>
  </si>
  <si>
    <t>Regimen</t>
  </si>
  <si>
    <t>N. Radicado</t>
  </si>
  <si>
    <t>Fecha Radicado</t>
  </si>
  <si>
    <t>Facturado</t>
  </si>
  <si>
    <t>Notas Credito</t>
  </si>
  <si>
    <t>Traslados</t>
  </si>
  <si>
    <t>Edad</t>
  </si>
  <si>
    <t>Valor Aceptado Por Subred</t>
  </si>
  <si>
    <t>Valor Aceptado Por ERP</t>
  </si>
  <si>
    <t>Fecha Firma Del Acta</t>
  </si>
  <si>
    <t>N. Acta</t>
  </si>
  <si>
    <t>Respuesta Objecion 2</t>
  </si>
  <si>
    <t>Respuesta Objecion 3</t>
  </si>
  <si>
    <t>6. Mayor a 361 días</t>
  </si>
  <si>
    <t>5. De 181 a 360 días</t>
  </si>
  <si>
    <t>4. De 91 a 180 días</t>
  </si>
  <si>
    <t>Respuesta Objecion 1</t>
  </si>
  <si>
    <t>000008973958</t>
  </si>
  <si>
    <t>000009092583</t>
  </si>
  <si>
    <t>Totales</t>
  </si>
  <si>
    <t>Accidente de Tránsito</t>
  </si>
  <si>
    <t>000009175810</t>
  </si>
  <si>
    <t>GL-00672-17</t>
  </si>
  <si>
    <t>GL-01109-17</t>
  </si>
  <si>
    <t>GL-00434-21</t>
  </si>
  <si>
    <t>GL-00433-21</t>
  </si>
  <si>
    <t>GL-01246-24</t>
  </si>
  <si>
    <t>GL-01245-24</t>
  </si>
  <si>
    <t>GL-00072-24</t>
  </si>
  <si>
    <t>GL-01248-24</t>
  </si>
  <si>
    <t>GL-00073-24</t>
  </si>
  <si>
    <t>GL-02207-24</t>
  </si>
  <si>
    <t xml:space="preserve">MAPFRE SEGUROS GENERALES DE COLOMBIA S.A.   </t>
  </si>
  <si>
    <t>GL-02936-24</t>
  </si>
  <si>
    <t>GL-02937-24</t>
  </si>
  <si>
    <t>GL-02935-24</t>
  </si>
  <si>
    <t>GL-02934-24</t>
  </si>
  <si>
    <t>Estado Cierre</t>
  </si>
  <si>
    <t>Valor Glosa Conciliada a 25-Dic-24</t>
  </si>
  <si>
    <t>LIBRE PARA PAGO SIN OBJECIONES A LA FECHA</t>
  </si>
  <si>
    <t>EN GLOSA U OTRO ESTADO</t>
  </si>
  <si>
    <t>GL-03154-24</t>
  </si>
  <si>
    <t>GL-03155-24</t>
  </si>
  <si>
    <t xml:space="preserve">  </t>
  </si>
  <si>
    <t>CORTE: 31-DIC-24</t>
  </si>
  <si>
    <t>Estado ERP</t>
  </si>
  <si>
    <t>Factura ERP</t>
  </si>
  <si>
    <t>SALDO PRESCRITO SEGÚN TERMINOS DE LEY - GLOSA RATIFICADA</t>
  </si>
  <si>
    <t>SALDO PRESCRITO SEGÚN TERMINOS DE LEY - NO REGISTRA EN BASES</t>
  </si>
  <si>
    <t>FACTURA CANCELADA</t>
  </si>
  <si>
    <t>SALDO EN GLOSA LEVANTADA</t>
  </si>
  <si>
    <t>Observaciones Subred</t>
  </si>
  <si>
    <t>Factura radicada el 20/ene/2021. Glosa contestada mediante documento GL-00433-21 el 18/mar/2021.</t>
  </si>
  <si>
    <t>Factura radicada el 20/ene/2021. Glosa contestada mediante documento GL-00434-21 el 18/mar/2021.</t>
  </si>
  <si>
    <t>Factura conciliada en acta médica 131 del 02/dic/2024.</t>
  </si>
  <si>
    <t>Saldo 17-02-25</t>
  </si>
  <si>
    <t>Factura radicada el 17/feb/2022. Glosa contestada mediante documento GL-01246-24 el 20/may/2024.</t>
  </si>
  <si>
    <t>Factura radicada el 11/abr/2023. Glosa contestada mediante documento GL-01248-24 el 20/may/2024.</t>
  </si>
  <si>
    <t>Factura radicada el 11/abr/2023. Glosa contestada mediante documentos GL-00073-24 el 02/abr/2024 y GL-01248-24 el 20/may/2024.</t>
  </si>
  <si>
    <t>No registra objeción en Subred. Favor enviar carta glosa al correo recepcionglosa@subredsur.gov.co.</t>
  </si>
  <si>
    <t>FACTURA DEVUELTA  POR AÑO FISCAL</t>
  </si>
  <si>
    <t>FACTURA DEVUELTA POR TIEMPOS DE RESPUESTA SE ENCUENTRA PRESCRITA</t>
  </si>
  <si>
    <t>Etiquetas de fila</t>
  </si>
  <si>
    <t>Total general</t>
  </si>
  <si>
    <t>Etiquetas de columna</t>
  </si>
  <si>
    <t>Tipificación Subred</t>
  </si>
  <si>
    <t>Factura con glosa contestada, se adjuntan evidencias.</t>
  </si>
  <si>
    <t>Factura conciliada en acta médica, se adjunta evidencia.</t>
  </si>
  <si>
    <t>No registra objeción. Favor enviar carta glosa al correo recepcionglosa@subredsur.gov.co.</t>
  </si>
  <si>
    <t>Saldo en $0=</t>
  </si>
  <si>
    <t>Suma de Saldo 17-02-25</t>
  </si>
  <si>
    <t>Observaciones Cartera Subred Sur</t>
  </si>
  <si>
    <t>Total General</t>
  </si>
  <si>
    <t>OBSERVACION CRUCE MAPFRE MARZO 2025</t>
  </si>
  <si>
    <t>NO REGISTRA EN BASES DE DATOS - SE SOLICITA SOPORTE DE RADIACION  Y RECONSTRUCCION DE FACTURA ENVIAR A CMEDICAS@MAPFRE.COM.CO</t>
  </si>
  <si>
    <t>IPS  SOPORTE DE RADICACION DE LA VIGENCIA 2020</t>
  </si>
  <si>
    <t>CANCELADA OP 21152505856 GIRO 13/03/2025</t>
  </si>
  <si>
    <t>ABONO$24,174,860 OP 21152503934  SALDO $$52,500  TOPE SOAT PLACA BGZ298</t>
  </si>
  <si>
    <t>FACTURA APROBADA PARA PAGO ACTA 131 -CANCELADA EL 18/02/2025 OP 21152500641</t>
  </si>
  <si>
    <t xml:space="preserve">IPS ENVIA SOPORTE DE RADICACION A MAPFRE SOPORTE GL-00433-21 </t>
  </si>
  <si>
    <t>SE SOLICITO LA IMAGEN DE LA FACTURA PARA CONTINAR CON AUDITORIA</t>
  </si>
  <si>
    <t xml:space="preserve"> CANCELADA OP 21152506342 GIRO EL 13/03/2025 -IPS ENVIA SOPORTE DE RTA A DEVOLUCION VIG 2021 -</t>
  </si>
  <si>
    <t>IPS DESCARGO DE CARTERA</t>
  </si>
  <si>
    <t>Suma de Facturado</t>
  </si>
  <si>
    <t>Cuenta de N. Factura</t>
  </si>
  <si>
    <t>000007406279</t>
  </si>
  <si>
    <t>000007406436</t>
  </si>
  <si>
    <t>000007424477</t>
  </si>
  <si>
    <t>000008023497</t>
  </si>
  <si>
    <t>000008025124</t>
  </si>
  <si>
    <t>000008024857</t>
  </si>
  <si>
    <t>000008026921</t>
  </si>
  <si>
    <t>000008027427</t>
  </si>
  <si>
    <t>000008031472</t>
  </si>
  <si>
    <t>000008033016</t>
  </si>
  <si>
    <t>000008033899</t>
  </si>
  <si>
    <t>000008081385</t>
  </si>
  <si>
    <t>000008081612</t>
  </si>
  <si>
    <t>000008159700</t>
  </si>
  <si>
    <t>000008187203</t>
  </si>
  <si>
    <t>000008200515</t>
  </si>
  <si>
    <t>000008371611</t>
  </si>
  <si>
    <t>000008479170</t>
  </si>
  <si>
    <t>000009108990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</si>
</sst>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  <numFmt numFmtId="168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0"/>
      <color theme="0"/>
      <name val="Calibri"/>
      <family val="2"/>
    </font>
    <font>
      <sz val="11"/>
      <color rgb="FF9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6" fillId="0" borderId="0" xfId="0" applyFont="1"/>
    <xf numFmtId="167" fontId="26" fillId="0" borderId="0" xfId="0" applyNumberFormat="1" applyFont="1" applyAlignment="1">
      <alignment horizontal="center" vertical="center"/>
    </xf>
    <xf numFmtId="0" fontId="25" fillId="34" borderId="0" xfId="0" applyFont="1" applyFill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34" borderId="0" xfId="0" applyFont="1" applyFill="1" applyAlignment="1">
      <alignment horizontal="center" vertical="center"/>
    </xf>
    <xf numFmtId="0" fontId="27" fillId="33" borderId="0" xfId="0" applyFont="1" applyFill="1" applyAlignment="1">
      <alignment horizontal="center" vertical="center"/>
    </xf>
    <xf numFmtId="165" fontId="27" fillId="33" borderId="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vertical="center"/>
    </xf>
    <xf numFmtId="165" fontId="0" fillId="0" borderId="10" xfId="0" applyNumberFormat="1" applyBorder="1" applyAlignment="1">
      <alignment vertical="center"/>
    </xf>
    <xf numFmtId="0" fontId="7" fillId="35" borderId="10" xfId="0" applyFont="1" applyFill="1" applyBorder="1" applyAlignment="1">
      <alignment horizontal="center" vertical="center" wrapText="1"/>
    </xf>
    <xf numFmtId="0" fontId="7" fillId="35" borderId="10" xfId="0" applyFont="1" applyFill="1" applyBorder="1" applyAlignment="1">
      <alignment vertical="center"/>
    </xf>
    <xf numFmtId="165" fontId="7" fillId="35" borderId="10" xfId="0" applyNumberFormat="1" applyFont="1" applyFill="1" applyBorder="1" applyAlignment="1">
      <alignment vertical="center"/>
    </xf>
    <xf numFmtId="9" fontId="7" fillId="36" borderId="10" xfId="67" applyFont="1" applyFill="1" applyBorder="1" applyAlignment="1">
      <alignment horizontal="center" vertical="center"/>
    </xf>
    <xf numFmtId="168" fontId="7" fillId="36" borderId="10" xfId="67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25" fillId="34" borderId="10" xfId="0" applyFont="1" applyFill="1" applyBorder="1" applyAlignment="1">
      <alignment horizontal="center" vertical="center"/>
    </xf>
    <xf numFmtId="0" fontId="25" fillId="33" borderId="10" xfId="0" applyFont="1" applyFill="1" applyBorder="1" applyAlignment="1">
      <alignment horizontal="center" vertical="center"/>
    </xf>
    <xf numFmtId="165" fontId="25" fillId="33" borderId="10" xfId="1" applyNumberFormat="1" applyFont="1" applyFill="1" applyBorder="1" applyAlignment="1">
      <alignment horizontal="center" vertical="center"/>
    </xf>
    <xf numFmtId="0" fontId="27" fillId="33" borderId="10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3" fontId="29" fillId="37" borderId="10" xfId="5" applyNumberFormat="1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167" fontId="28" fillId="0" borderId="10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vertical="center"/>
    </xf>
    <xf numFmtId="165" fontId="28" fillId="0" borderId="10" xfId="1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165" fontId="26" fillId="0" borderId="10" xfId="1" applyNumberFormat="1" applyFont="1" applyBorder="1" applyAlignment="1">
      <alignment vertical="center"/>
    </xf>
    <xf numFmtId="167" fontId="26" fillId="0" borderId="10" xfId="0" applyNumberFormat="1" applyFont="1" applyBorder="1" applyAlignment="1">
      <alignment horizontal="center" vertical="center"/>
    </xf>
    <xf numFmtId="0" fontId="26" fillId="0" borderId="10" xfId="0" applyFont="1" applyBorder="1"/>
    <xf numFmtId="0" fontId="28" fillId="0" borderId="10" xfId="0" applyNumberFormat="1" applyFont="1" applyBorder="1" applyAlignment="1">
      <alignment horizontal="center" vertical="center"/>
    </xf>
    <xf numFmtId="0" fontId="28" fillId="0" borderId="10" xfId="0" applyFont="1" applyBorder="1"/>
    <xf numFmtId="0" fontId="28" fillId="38" borderId="10" xfId="0" applyNumberFormat="1" applyFont="1" applyFill="1" applyBorder="1" applyAlignment="1">
      <alignment horizontal="center" vertical="center"/>
    </xf>
    <xf numFmtId="0" fontId="26" fillId="0" borderId="10" xfId="0" applyFont="1" applyBorder="1" applyAlignment="1">
      <alignment horizontal="left"/>
    </xf>
    <xf numFmtId="0" fontId="30" fillId="38" borderId="10" xfId="0" applyNumberFormat="1" applyFont="1" applyFill="1" applyBorder="1" applyAlignment="1">
      <alignment horizontal="center" vertical="center"/>
    </xf>
    <xf numFmtId="0" fontId="30" fillId="0" borderId="10" xfId="0" applyFont="1" applyBorder="1"/>
    <xf numFmtId="0" fontId="0" fillId="0" borderId="10" xfId="0" applyBorder="1"/>
    <xf numFmtId="0" fontId="0" fillId="0" borderId="10" xfId="0" applyBorder="1" applyAlignment="1">
      <alignment horizontal="left" wrapText="1"/>
    </xf>
    <xf numFmtId="165" fontId="0" fillId="0" borderId="10" xfId="0" applyNumberFormat="1" applyBorder="1"/>
    <xf numFmtId="0" fontId="0" fillId="0" borderId="10" xfId="0" applyBorder="1" applyAlignment="1">
      <alignment horizontal="left"/>
    </xf>
    <xf numFmtId="165" fontId="0" fillId="0" borderId="0" xfId="0" applyNumberFormat="1" applyFill="1" applyBorder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7" fillId="35" borderId="10" xfId="0" applyFont="1" applyFill="1" applyBorder="1" applyAlignment="1">
      <alignment horizontal="center" vertical="center"/>
    </xf>
    <xf numFmtId="0" fontId="7" fillId="35" borderId="10" xfId="0" applyFont="1" applyFill="1" applyBorder="1" applyAlignment="1">
      <alignment horizontal="center" vertical="center" wrapText="1"/>
    </xf>
  </cellXfs>
  <cellStyles count="68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Porcentaje" xfId="67" builtinId="5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45">
    <dxf>
      <numFmt numFmtId="165" formatCode="_-* #,##0_-;\-* #,##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alignment horizontal="general" readingOrder="0"/>
    </dxf>
    <dxf>
      <alignment horizontal="general" readingOrder="0"/>
    </dxf>
    <dxf>
      <alignment horizontal="general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/>
    </dxf>
    <dxf>
      <alignment wrapText="1"/>
    </dxf>
    <dxf>
      <alignment horizontal="left"/>
    </dxf>
    <dxf>
      <alignment wrapText="1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355600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Libro2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705.621788078701" createdVersion="6" refreshedVersion="6" minRefreshableVersion="3" recordCount="27">
  <cacheSource type="worksheet">
    <worksheetSource ref="A5:Y32" sheet="24-12"/>
  </cacheSource>
  <cacheFields count="25">
    <cacheField name="Factura ERP" numFmtId="0">
      <sharedItems containsSemiMixedTypes="0" containsString="0" containsNumber="1" containsInteger="1" minValue="620296" maxValue="9175810"/>
    </cacheField>
    <cacheField name="N. Factura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91700037" maxValue="891700037"/>
    </cacheField>
    <cacheField name="Nombre Tercero" numFmtId="0">
      <sharedItems/>
    </cacheField>
    <cacheField name="N. Radicado" numFmtId="0">
      <sharedItems containsSemiMixedTypes="0" containsString="0" containsNumber="1" containsInteger="1" minValue="651813" maxValue="683586"/>
    </cacheField>
    <cacheField name="Fecha Factura" numFmtId="167">
      <sharedItems containsSemiMixedTypes="0" containsNonDate="0" containsDate="1" containsString="0" minDate="2016-11-30T00:00:00" maxDate="2024-08-21T00:00:00"/>
    </cacheField>
    <cacheField name="Fecha Radicado" numFmtId="167">
      <sharedItems containsSemiMixedTypes="0" containsNonDate="0" containsDate="1" containsString="0" minDate="2016-12-13T00:00:00" maxDate="2024-09-12T00:00:00"/>
    </cacheField>
    <cacheField name="Estado Cierre" numFmtId="0">
      <sharedItems/>
    </cacheField>
    <cacheField name="Facturado" numFmtId="165">
      <sharedItems containsSemiMixedTypes="0" containsString="0" containsNumber="1" containsInteger="1" minValue="50700" maxValue="24227360"/>
    </cacheField>
    <cacheField name="Notas Credito" numFmtId="165">
      <sharedItems containsSemiMixedTypes="0" containsString="0" containsNumber="1" containsInteger="1" minValue="0" maxValue="1203400"/>
    </cacheField>
    <cacheField name="Traslados" numFmtId="165">
      <sharedItems containsSemiMixedTypes="0" containsString="0" containsNumber="1" containsInteger="1" minValue="0" maxValue="8693368"/>
    </cacheField>
    <cacheField name="Saldo 17-02-25" numFmtId="165">
      <sharedItems containsSemiMixedTypes="0" containsString="0" containsNumber="1" containsInteger="1" minValue="0" maxValue="24227360"/>
    </cacheField>
    <cacheField name="Edad" numFmtId="0">
      <sharedItems/>
    </cacheField>
    <cacheField name="Valor Glosa Conciliada a 25-Dic-24" numFmtId="165">
      <sharedItems containsSemiMixedTypes="0" containsString="0" containsNumber="1" containsInteger="1" minValue="0" maxValue="1633100"/>
    </cacheField>
    <cacheField name="Valor Aceptado Por Subred" numFmtId="165">
      <sharedItems containsSemiMixedTypes="0" containsString="0" containsNumber="1" containsInteger="1" minValue="0" maxValue="1203400"/>
    </cacheField>
    <cacheField name="Valor Aceptado Por ERP" numFmtId="165">
      <sharedItems containsSemiMixedTypes="0" containsString="0" containsNumber="1" containsInteger="1" minValue="0" maxValue="468650"/>
    </cacheField>
    <cacheField name="Fecha Firma Del Acta" numFmtId="167">
      <sharedItems containsNonDate="0" containsDate="1" containsString="0" containsBlank="1" minDate="2024-12-02T00:00:00" maxDate="2024-12-03T00:00:00"/>
    </cacheField>
    <cacheField name="N. Acta" numFmtId="0">
      <sharedItems containsString="0" containsBlank="1" containsNumber="1" containsInteger="1" minValue="131" maxValue="131"/>
    </cacheField>
    <cacheField name="Respuesta Objecion 1" numFmtId="0">
      <sharedItems containsBlank="1"/>
    </cacheField>
    <cacheField name="Respuesta Objecion 2" numFmtId="0">
      <sharedItems containsBlank="1"/>
    </cacheField>
    <cacheField name="Respuesta Objecion 3" numFmtId="0">
      <sharedItems containsNonDate="0" containsString="0" containsBlank="1"/>
    </cacheField>
    <cacheField name="Estado ERP" numFmtId="0">
      <sharedItems count="8">
        <s v="SALDO PRESCRITO SEGÚN TERMINOS DE LEY - GLOSA RATIFICADA"/>
        <s v="SALDO PRESCRITO SEGÚN TERMINOS DE LEY - NO REGISTRA EN BASES"/>
        <s v="FACTURA DEVUELTA POR TIEMPOS DE RESPUESTA SE ENCUENTRA PRESCRITA"/>
        <s v="FACTURA CANCELADA"/>
        <s v="FACTURA DEVUELTA  POR AÑO FISCAL"/>
        <s v="SALDO EN GLOSA LEVANTADA"/>
        <s v="FACTURA DEVELTA  POR AÑO FISCAL" u="1"/>
        <s v="FACTURA DEVELTA POR TIEMPOS DE RESPUESTA SE ENCUENTRA PRESCRITA" u="1"/>
      </sharedItems>
    </cacheField>
    <cacheField name="Tipificación Subred" numFmtId="0">
      <sharedItems count="4">
        <s v="Saldo en $0="/>
        <s v="No registra objeción. Favor enviar carta glosa al correo recepcionglosa@subredsur.gov.co."/>
        <s v="Factura con glosa contestada, se adjuntan evidencias."/>
        <s v="Factura conciliada en acta médica, se adjunta evidencia."/>
      </sharedItems>
    </cacheField>
    <cacheField name="Observaciones Subre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EÑA CLAUDIA PATRICIA" refreshedDate="45728.721113078704" createdVersion="8" refreshedVersion="8" minRefreshableVersion="3" recordCount="27">
  <cacheSource type="worksheet">
    <worksheetSource ref="A1:M28" sheet="Hoja1" r:id="rId2"/>
  </cacheSource>
  <cacheFields count="13">
    <cacheField name="Factura ERP" numFmtId="0">
      <sharedItems containsSemiMixedTypes="0" containsString="0" containsNumber="1" containsInteger="1" minValue="620296" maxValue="9175810"/>
    </cacheField>
    <cacheField name="N. Factura" numFmtId="0">
      <sharedItems containsMixedTypes="1" containsNumber="1" containsInteger="1" minValue="7406279" maxValue="9108990"/>
    </cacheField>
    <cacheField name="Fecha Factura" numFmtId="167">
      <sharedItems containsSemiMixedTypes="0" containsNonDate="0" containsDate="1" containsString="0" minDate="2016-11-30T00:00:00" maxDate="2024-08-21T00:00:00"/>
    </cacheField>
    <cacheField name="Fecha Radicado" numFmtId="167">
      <sharedItems containsSemiMixedTypes="0" containsNonDate="0" containsDate="1" containsString="0" minDate="2016-12-13T00:00:00" maxDate="2024-09-12T00:00:00"/>
    </cacheField>
    <cacheField name="Estado Cierre" numFmtId="0">
      <sharedItems/>
    </cacheField>
    <cacheField name="Facturado" numFmtId="165">
      <sharedItems containsSemiMixedTypes="0" containsString="0" containsNumber="1" containsInteger="1" minValue="50700" maxValue="24227360"/>
    </cacheField>
    <cacheField name="Saldo 17-02-25" numFmtId="165">
      <sharedItems containsSemiMixedTypes="0" containsString="0" containsNumber="1" containsInteger="1" minValue="0" maxValue="24227360"/>
    </cacheField>
    <cacheField name="Respuesta Objecion 1" numFmtId="0">
      <sharedItems containsBlank="1"/>
    </cacheField>
    <cacheField name="Respuesta Objecion 2" numFmtId="0">
      <sharedItems containsBlank="1"/>
    </cacheField>
    <cacheField name="Estado ERP" numFmtId="0">
      <sharedItems/>
    </cacheField>
    <cacheField name="Tipificación Subred" numFmtId="0">
      <sharedItems/>
    </cacheField>
    <cacheField name="Observaciones Subred" numFmtId="0">
      <sharedItems/>
    </cacheField>
    <cacheField name="OBSERVACION CRUCE MAPFRE MARZO 2025" numFmtId="0">
      <sharedItems count="10">
        <s v="IPS DESCARGO DE CARTERA"/>
        <s v="CANCELADA OP 21152505856 GIRO 13/03/2025"/>
        <s v="NO REGISTRA EN BASES DE DATOS - SE SOLICITA SOPORTE DE RADIACION  Y RECONSTRUCCION DE FACTURA ENVIAR A CMEDICAS@MAPFRE.COM.CO"/>
        <s v="IPS  SOPORTE DE RADICACION DE LA VIGENCIA 2020"/>
        <s v="IPS ENVIA SOPORTE DE RADICACION A MAPFRE SOPORTE GL-00433-21 "/>
        <s v=" CANCELADA OP 21152506342 GIRO EL 13/03/2025 -IPS ENVIA SOPORTE DE RTA A DEVOLUCION VIG 2021 -"/>
        <s v="ABONO$24,174,860 OP 21152503934  SALDO $$52,500  TOPE SOAT PLACA BGZ298"/>
        <s v="SE SOLICITO LA IMAGEN DE LA FACTURA PARA CONTINAR CON AUDITORIA"/>
        <s v="FACTURA DEVUELTA  POR AÑO FISCAL"/>
        <s v="FACTURA APROBADA PARA PAGO ACTA 131 -CANCELADA EL 18/02/2025 OP 2115250064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620296"/>
    <s v="000000620296"/>
    <s v="Accidente de Tránsito"/>
    <n v="891700037"/>
    <s v="MAPFRE SEGUROS GENERALES DE COLOMBIA S.A.   "/>
    <n v="651813"/>
    <d v="2016-11-30T00:00:00"/>
    <d v="2016-12-13T00:00:00"/>
    <s v="EN GLOSA U OTRO ESTADO"/>
    <n v="9442353"/>
    <n v="748985"/>
    <n v="8693368"/>
    <n v="0"/>
    <s v="6. Mayor a 361 días"/>
    <n v="0"/>
    <n v="0"/>
    <n v="0"/>
    <m/>
    <m/>
    <s v="GL-00672-17"/>
    <m/>
    <m/>
    <x v="0"/>
    <x v="0"/>
    <s v="Saldo en $0="/>
  </r>
  <r>
    <n v="643197"/>
    <s v="000000643197"/>
    <s v="Accidente de Tránsito"/>
    <n v="891700037"/>
    <s v="MAPFRE SEGUROS GENERALES DE COLOMBIA S.A.   "/>
    <n v="652676"/>
    <d v="2016-12-06T00:00:00"/>
    <d v="2017-01-13T00:00:00"/>
    <s v="EN GLOSA U OTRO ESTADO"/>
    <n v="1311662"/>
    <n v="351422"/>
    <n v="960240"/>
    <n v="0"/>
    <s v="6. Mayor a 361 días"/>
    <n v="0"/>
    <n v="0"/>
    <n v="0"/>
    <m/>
    <m/>
    <s v="GL-01109-17"/>
    <m/>
    <m/>
    <x v="0"/>
    <x v="0"/>
    <s v="Saldo en $0="/>
  </r>
  <r>
    <n v="7406279"/>
    <s v="000007406279"/>
    <s v="Accidente de Tránsito"/>
    <n v="891700037"/>
    <s v="MAPFRE SEGUROS GENERALES DE COLOMBIA S.A.   "/>
    <n v="667711"/>
    <d v="2020-05-24T00:00:00"/>
    <d v="2020-07-13T00:00:00"/>
    <s v="LIBRE PARA PAGO SIN OBJECIONES A LA FECHA"/>
    <n v="2335533"/>
    <n v="0"/>
    <n v="0"/>
    <n v="2335533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7406436"/>
    <s v="000007406436"/>
    <s v="Accidente de Tránsito"/>
    <n v="891700037"/>
    <s v="MAPFRE SEGUROS GENERALES DE COLOMBIA S.A.   "/>
    <n v="667711"/>
    <d v="2020-05-25T00:00:00"/>
    <d v="2020-07-13T00:00:00"/>
    <s v="LIBRE PARA PAGO SIN OBJECIONES A LA FECHA"/>
    <n v="54400"/>
    <n v="0"/>
    <n v="0"/>
    <n v="5440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7424477"/>
    <s v="000007424477"/>
    <s v="Accidente de Tránsito"/>
    <n v="891700037"/>
    <s v="MAPFRE SEGUROS GENERALES DE COLOMBIA S.A.   "/>
    <n v="667711"/>
    <d v="2020-05-28T00:00:00"/>
    <d v="2020-07-13T00:00:00"/>
    <s v="LIBRE PARA PAGO SIN OBJECIONES A LA FECHA"/>
    <n v="225000"/>
    <n v="0"/>
    <n v="0"/>
    <n v="22500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023497"/>
    <s v="000008023497"/>
    <s v="Accidente de Tránsito"/>
    <n v="891700037"/>
    <s v="MAPFRE SEGUROS GENERALES DE COLOMBIA S.A.   "/>
    <n v="669715"/>
    <d v="2020-11-28T00:00:00"/>
    <d v="2020-12-10T00:00:00"/>
    <s v="LIBRE PARA PAGO SIN OBJECIONES A LA FECHA"/>
    <n v="112500"/>
    <n v="0"/>
    <n v="0"/>
    <n v="11250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025124"/>
    <s v="000008025124"/>
    <s v="Accidente de Tránsito"/>
    <n v="891700037"/>
    <s v="MAPFRE SEGUROS GENERALES DE COLOMBIA S.A.   "/>
    <n v="669888"/>
    <d v="2020-12-01T00:00:00"/>
    <d v="2021-01-20T00:00:00"/>
    <s v="EN GLOSA U OTRO ESTADO"/>
    <n v="889353"/>
    <n v="0"/>
    <n v="0"/>
    <n v="889353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24857"/>
    <s v="000008024857"/>
    <s v="Accidente de Tránsito"/>
    <n v="891700037"/>
    <s v="MAPFRE SEGUROS GENERALES DE COLOMBIA S.A.   "/>
    <n v="669888"/>
    <d v="2020-12-01T00:00:00"/>
    <d v="2021-01-20T00:00:00"/>
    <s v="EN GLOSA U OTRO ESTADO"/>
    <n v="5585307"/>
    <n v="0"/>
    <n v="0"/>
    <n v="5585307"/>
    <s v="6. Mayor a 361 días"/>
    <n v="0"/>
    <n v="0"/>
    <n v="0"/>
    <m/>
    <m/>
    <s v="GL-00434-21"/>
    <m/>
    <m/>
    <x v="1"/>
    <x v="2"/>
    <s v="Factura radicada el 20/ene/2021. Glosa contestada mediante documento GL-00434-21 el 18/mar/2021."/>
  </r>
  <r>
    <n v="8026921"/>
    <s v="000008026921"/>
    <s v="Accidente de Tránsito"/>
    <n v="891700037"/>
    <s v="MAPFRE SEGUROS GENERALES DE COLOMBIA S.A.   "/>
    <n v="669888"/>
    <d v="2020-12-04T00:00:00"/>
    <d v="2021-01-20T00:00:00"/>
    <s v="EN GLOSA U OTRO ESTADO"/>
    <n v="814300"/>
    <n v="0"/>
    <n v="0"/>
    <n v="8143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27427"/>
    <s v="000008027427"/>
    <s v="Accidente de Tránsito"/>
    <n v="891700037"/>
    <s v="MAPFRE SEGUROS GENERALES DE COLOMBIA S.A.   "/>
    <n v="669888"/>
    <d v="2020-12-07T00:00:00"/>
    <d v="2021-01-20T00:00:00"/>
    <s v="EN GLOSA U OTRO ESTADO"/>
    <n v="336112"/>
    <n v="0"/>
    <n v="0"/>
    <n v="336112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31472"/>
    <s v="000008031472"/>
    <s v="Accidente de Tránsito"/>
    <n v="891700037"/>
    <s v="MAPFRE SEGUROS GENERALES DE COLOMBIA S.A.   "/>
    <n v="669988"/>
    <d v="2020-12-17T00:00:00"/>
    <d v="2021-01-20T00:00:00"/>
    <s v="EN GLOSA U OTRO ESTADO"/>
    <n v="50700"/>
    <n v="0"/>
    <n v="0"/>
    <n v="507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33016"/>
    <s v="000008033016"/>
    <s v="Accidente de Tránsito"/>
    <n v="891700037"/>
    <s v="MAPFRE SEGUROS GENERALES DE COLOMBIA S.A.   "/>
    <n v="669988"/>
    <d v="2020-12-21T00:00:00"/>
    <d v="2021-01-20T00:00:00"/>
    <s v="EN GLOSA U OTRO ESTADO"/>
    <n v="425300"/>
    <n v="0"/>
    <n v="0"/>
    <n v="4253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33899"/>
    <s v="000008033899"/>
    <s v="Accidente de Tránsito"/>
    <n v="891700037"/>
    <s v="MAPFRE SEGUROS GENERALES DE COLOMBIA S.A.   "/>
    <n v="669988"/>
    <d v="2020-12-23T00:00:00"/>
    <d v="2021-01-20T00:00:00"/>
    <s v="EN GLOSA U OTRO ESTADO"/>
    <n v="292600"/>
    <n v="0"/>
    <n v="0"/>
    <n v="2926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81385"/>
    <s v="000008081385"/>
    <s v="Accidente de Tránsito"/>
    <n v="891700037"/>
    <s v="MAPFRE SEGUROS GENERALES DE COLOMBIA S.A.   "/>
    <n v="671096"/>
    <d v="2021-04-28T00:00:00"/>
    <d v="2021-05-10T00:00:00"/>
    <s v="LIBRE PARA PAGO SIN OBJECIONES A LA FECHA"/>
    <n v="24227360"/>
    <n v="0"/>
    <n v="0"/>
    <n v="2422736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081612"/>
    <s v="000008081612"/>
    <s v="Accidente de Tránsito"/>
    <n v="891700037"/>
    <s v="MAPFRE SEGUROS GENERALES DE COLOMBIA S.A.   "/>
    <n v="671096"/>
    <d v="2021-04-28T00:00:00"/>
    <d v="2021-05-10T00:00:00"/>
    <s v="LIBRE PARA PAGO SIN OBJECIONES A LA FECHA"/>
    <n v="162517"/>
    <n v="0"/>
    <n v="0"/>
    <n v="162517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159700"/>
    <s v="000008159700"/>
    <s v="Accidente de Tránsito"/>
    <n v="891700037"/>
    <s v="MAPFRE SEGUROS GENERALES DE COLOMBIA S.A.   "/>
    <n v="673131"/>
    <d v="2021-11-19T00:00:00"/>
    <d v="2022-02-17T00:00:00"/>
    <s v="EN GLOSA U OTRO ESTADO"/>
    <n v="216310"/>
    <n v="0"/>
    <n v="0"/>
    <n v="216310"/>
    <s v="6. Mayor a 361 días"/>
    <n v="0"/>
    <n v="0"/>
    <n v="0"/>
    <m/>
    <m/>
    <s v="GL-01246-24"/>
    <m/>
    <m/>
    <x v="2"/>
    <x v="2"/>
    <s v="Factura radicada el 17/feb/2022. Glosa contestada mediante documento GL-01246-24 el 20/may/2024."/>
  </r>
  <r>
    <n v="8187203"/>
    <s v="000008187203"/>
    <s v="Accidente de Tránsito"/>
    <n v="891700037"/>
    <s v="MAPFRE SEGUROS GENERALES DE COLOMBIA S.A.   "/>
    <n v="673584"/>
    <d v="2022-01-23T00:00:00"/>
    <d v="2022-03-10T00:00:00"/>
    <s v="EN GLOSA U OTRO ESTADO"/>
    <n v="7816515"/>
    <n v="0"/>
    <n v="7816515"/>
    <n v="0"/>
    <s v="6. Mayor a 361 días"/>
    <n v="0"/>
    <n v="0"/>
    <n v="0"/>
    <m/>
    <m/>
    <s v="GL-01245-24"/>
    <s v="GL-03154-24"/>
    <m/>
    <x v="3"/>
    <x v="0"/>
    <s v="Saldo en $0="/>
  </r>
  <r>
    <n v="8200515"/>
    <s v="000008200515"/>
    <s v="Accidente de Tránsito"/>
    <n v="891700037"/>
    <s v="MAPFRE SEGUROS GENERALES DE COLOMBIA S.A.   "/>
    <n v="673852"/>
    <d v="2022-02-21T00:00:00"/>
    <d v="2022-04-11T00:00:00"/>
    <s v="EN GLOSA U OTRO ESTADO"/>
    <n v="444237"/>
    <n v="0"/>
    <n v="444237"/>
    <n v="0"/>
    <s v="6. Mayor a 361 días"/>
    <n v="0"/>
    <n v="0"/>
    <n v="0"/>
    <m/>
    <m/>
    <s v="GL-00072-24"/>
    <s v="GL-01245-24"/>
    <m/>
    <x v="3"/>
    <x v="0"/>
    <s v="Saldo en $0="/>
  </r>
  <r>
    <n v="8371611"/>
    <s v="000008371611"/>
    <s v="Accidente de Tránsito"/>
    <n v="891700037"/>
    <s v="MAPFRE SEGUROS GENERALES DE COLOMBIA S.A.   "/>
    <n v="676109"/>
    <d v="2022-09-22T00:00:00"/>
    <d v="2023-04-11T00:00:00"/>
    <s v="EN GLOSA U OTRO ESTADO"/>
    <n v="57800"/>
    <n v="0"/>
    <n v="0"/>
    <n v="57800"/>
    <s v="6. Mayor a 361 días"/>
    <n v="0"/>
    <n v="0"/>
    <n v="0"/>
    <m/>
    <m/>
    <s v="GL-01248-24"/>
    <m/>
    <m/>
    <x v="4"/>
    <x v="2"/>
    <s v="Factura radicada el 11/abr/2023. Glosa contestada mediante documento GL-01248-24 el 20/may/2024."/>
  </r>
  <r>
    <n v="8479170"/>
    <s v="000008479170"/>
    <s v="Accidente de Tránsito"/>
    <n v="891700037"/>
    <s v="MAPFRE SEGUROS GENERALES DE COLOMBIA S.A.   "/>
    <n v="677613"/>
    <d v="2022-12-28T00:00:00"/>
    <d v="2023-04-11T00:00:00"/>
    <s v="EN GLOSA U OTRO ESTADO"/>
    <n v="99000"/>
    <n v="0"/>
    <n v="0"/>
    <n v="99000"/>
    <s v="6. Mayor a 361 días"/>
    <n v="0"/>
    <n v="0"/>
    <n v="0"/>
    <m/>
    <m/>
    <s v="GL-00073-24"/>
    <s v="GL-01248-24"/>
    <m/>
    <x v="4"/>
    <x v="2"/>
    <s v="Factura radicada el 11/abr/2023. Glosa contestada mediante documentos GL-00073-24 el 02/abr/2024 y GL-01248-24 el 20/may/2024."/>
  </r>
  <r>
    <n v="8647957"/>
    <s v="000008647957"/>
    <s v="Accidente de Tránsito"/>
    <n v="891700037"/>
    <s v="MAPFRE SEGUROS GENERALES DE COLOMBIA S.A.   "/>
    <n v="679185"/>
    <d v="2023-05-31T00:00:00"/>
    <d v="2023-06-15T00:00:00"/>
    <s v="EN GLOSA U OTRO ESTADO"/>
    <n v="100500"/>
    <n v="0"/>
    <n v="100500"/>
    <n v="0"/>
    <s v="6. Mayor a 361 días"/>
    <n v="100500"/>
    <n v="0"/>
    <n v="100500"/>
    <d v="2024-12-02T00:00:00"/>
    <n v="131"/>
    <s v="GL-01248-24"/>
    <s v="GL-03155-24"/>
    <m/>
    <x v="3"/>
    <x v="0"/>
    <s v="Saldo en $0="/>
  </r>
  <r>
    <n v="8656645"/>
    <s v="000008656645"/>
    <s v="Accidente de Tránsito"/>
    <n v="891700037"/>
    <s v="MAPFRE SEGUROS GENERALES DE COLOMBIA S.A.   "/>
    <n v="679290"/>
    <d v="2023-06-09T00:00:00"/>
    <d v="2023-07-13T00:00:00"/>
    <s v="EN GLOSA U OTRO ESTADO"/>
    <n v="1432797"/>
    <n v="0"/>
    <n v="1432797"/>
    <n v="0"/>
    <s v="6. Mayor a 361 días"/>
    <n v="223800"/>
    <n v="0"/>
    <n v="223800"/>
    <d v="2024-12-02T00:00:00"/>
    <n v="131"/>
    <s v="GL-01248-24"/>
    <s v="GL-03155-24"/>
    <m/>
    <x v="3"/>
    <x v="0"/>
    <s v="Saldo en $0="/>
  </r>
  <r>
    <n v="8662054"/>
    <s v="000008662054"/>
    <s v="Accidente de Tránsito"/>
    <n v="891700037"/>
    <s v="MAPFRE SEGUROS GENERALES DE COLOMBIA S.A.   "/>
    <n v="679290"/>
    <d v="2023-06-16T00:00:00"/>
    <d v="2023-07-13T00:00:00"/>
    <s v="EN GLOSA U OTRO ESTADO"/>
    <n v="494140"/>
    <n v="43700"/>
    <n v="450440"/>
    <n v="0"/>
    <s v="6. Mayor a 361 días"/>
    <n v="199800"/>
    <n v="43700"/>
    <n v="156100"/>
    <d v="2024-12-02T00:00:00"/>
    <n v="131"/>
    <s v="GL-01248-24"/>
    <s v="GL-03155-24"/>
    <m/>
    <x v="3"/>
    <x v="0"/>
    <s v="Saldo en $0="/>
  </r>
  <r>
    <n v="8973958"/>
    <s v="000008973958"/>
    <s v="Accidente de Tránsito"/>
    <n v="891700037"/>
    <s v="MAPFRE SEGUROS GENERALES DE COLOMBIA S.A.   "/>
    <n v="682081"/>
    <d v="2024-03-06T00:00:00"/>
    <d v="2024-04-11T00:00:00"/>
    <s v="EN GLOSA U OTRO ESTADO"/>
    <n v="2294361"/>
    <n v="1203400"/>
    <n v="1090961"/>
    <n v="0"/>
    <s v="5. De 181 a 360 días"/>
    <n v="1633100"/>
    <n v="1203400"/>
    <n v="429700"/>
    <d v="2024-12-02T00:00:00"/>
    <n v="131"/>
    <s v="GL-02936-24"/>
    <m/>
    <m/>
    <x v="3"/>
    <x v="0"/>
    <s v="Saldo en $0="/>
  </r>
  <r>
    <n v="9092583"/>
    <s v="000009092583"/>
    <s v="Accidente de Tránsito"/>
    <n v="891700037"/>
    <s v="MAPFRE SEGUROS GENERALES DE COLOMBIA S.A.   "/>
    <n v="682876"/>
    <d v="2024-06-13T00:00:00"/>
    <d v="2024-07-12T00:00:00"/>
    <s v="EN GLOSA U OTRO ESTADO"/>
    <n v="1114269"/>
    <n v="0"/>
    <n v="1114269"/>
    <n v="0"/>
    <s v="4. De 91 a 180 días"/>
    <n v="468650"/>
    <n v="0"/>
    <n v="468650"/>
    <d v="2024-12-02T00:00:00"/>
    <n v="131"/>
    <s v="GL-02937-24"/>
    <m/>
    <m/>
    <x v="3"/>
    <x v="0"/>
    <s v="Saldo en $0="/>
  </r>
  <r>
    <n v="9108990"/>
    <s v="000009108990"/>
    <s v="Accidente de Tránsito"/>
    <n v="891700037"/>
    <s v="MAPFRE SEGUROS GENERALES DE COLOMBIA S.A.   "/>
    <n v="682876"/>
    <d v="2024-06-25T00:00:00"/>
    <d v="2024-07-12T00:00:00"/>
    <s v="EN GLOSA U OTRO ESTADO"/>
    <n v="471311"/>
    <n v="0"/>
    <n v="444136"/>
    <n v="27175"/>
    <s v="4. De 91 a 180 días"/>
    <n v="27175"/>
    <n v="0"/>
    <n v="27175"/>
    <d v="2024-12-02T00:00:00"/>
    <n v="131"/>
    <s v="GL-02207-24"/>
    <s v="GL-02935-24"/>
    <m/>
    <x v="5"/>
    <x v="3"/>
    <s v="Factura conciliada en acta médica 131 del 02/dic/2024."/>
  </r>
  <r>
    <n v="9175810"/>
    <s v="000009175810"/>
    <s v="Accidente de Tránsito"/>
    <n v="891700037"/>
    <s v="MAPFRE SEGUROS GENERALES DE COLOMBIA S.A.   "/>
    <n v="683586"/>
    <d v="2024-08-20T00:00:00"/>
    <d v="2024-09-11T00:00:00"/>
    <s v="EN GLOSA U OTRO ESTADO"/>
    <n v="230200"/>
    <n v="0"/>
    <n v="230200"/>
    <n v="0"/>
    <s v="4. De 91 a 180 días"/>
    <n v="0"/>
    <n v="0"/>
    <n v="0"/>
    <m/>
    <m/>
    <s v="GL-02934-24"/>
    <m/>
    <m/>
    <x v="3"/>
    <x v="0"/>
    <s v="Saldo en $0=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n v="620296"/>
    <s v="000000620296"/>
    <d v="2016-11-30T00:00:00"/>
    <d v="2016-12-13T00:00:00"/>
    <s v="EN GLOSA U OTRO ESTADO"/>
    <n v="9442353"/>
    <n v="0"/>
    <s v="GL-00672-17"/>
    <m/>
    <s v="SALDO PRESCRITO SEGÚN TERMINOS DE LEY - GLOSA RATIFICADA"/>
    <s v="Saldo en $0="/>
    <s v="Saldo en $0="/>
    <x v="0"/>
  </r>
  <r>
    <n v="643197"/>
    <s v="000000643197"/>
    <d v="2016-12-06T00:00:00"/>
    <d v="2017-01-13T00:00:00"/>
    <s v="EN GLOSA U OTRO ESTADO"/>
    <n v="1311662"/>
    <n v="0"/>
    <s v="GL-01109-17"/>
    <m/>
    <s v="SALDO PRESCRITO SEGÚN TERMINOS DE LEY - GLOSA RATIFICADA"/>
    <s v="Saldo en $0="/>
    <s v="Saldo en $0="/>
    <x v="0"/>
  </r>
  <r>
    <n v="7406279"/>
    <n v="7406279"/>
    <d v="2020-05-24T00:00:00"/>
    <d v="2020-07-13T00:00:00"/>
    <s v="LIBRE PARA PAGO SIN OBJECIONES A LA FECHA"/>
    <n v="2335533"/>
    <n v="2335533"/>
    <m/>
    <m/>
    <s v="SALDO PRESCRITO SEGÚN TERMINOS DE LEY - NO REGISTRA EN BASES"/>
    <s v="No registra objeción. Favor enviar carta glosa al correo recepcionglosa@subredsur.gov.co."/>
    <s v="No registra objeción en Subred. Favor enviar carta glosa al correo recepcionglosa@subredsur.gov.co."/>
    <x v="1"/>
  </r>
  <r>
    <n v="7406436"/>
    <n v="7406436"/>
    <d v="2020-05-25T00:00:00"/>
    <d v="2020-07-13T00:00:00"/>
    <s v="LIBRE PARA PAGO SIN OBJECIONES A LA FECHA"/>
    <n v="54400"/>
    <n v="54400"/>
    <m/>
    <m/>
    <s v="SALDO PRESCRITO SEGÚN TERMINOS DE LEY - NO REGISTRA EN BASES"/>
    <s v="No registra objeción. Favor enviar carta glosa al correo recepcionglosa@subredsur.gov.co."/>
    <s v="No registra objeción en Subred. Favor enviar carta glosa al correo recepcionglosa@subredsur.gov.co."/>
    <x v="2"/>
  </r>
  <r>
    <n v="7424477"/>
    <n v="7424477"/>
    <d v="2020-05-28T00:00:00"/>
    <d v="2020-07-13T00:00:00"/>
    <s v="LIBRE PARA PAGO SIN OBJECIONES A LA FECHA"/>
    <n v="225000"/>
    <n v="225000"/>
    <m/>
    <m/>
    <s v="SALDO PRESCRITO SEGÚN TERMINOS DE LEY - NO REGISTRA EN BASES"/>
    <s v="No registra objeción. Favor enviar carta glosa al correo recepcionglosa@subredsur.gov.co."/>
    <s v="No registra objeción en Subred. Favor enviar carta glosa al correo recepcionglosa@subredsur.gov.co."/>
    <x v="3"/>
  </r>
  <r>
    <n v="8023497"/>
    <n v="8023497"/>
    <d v="2020-11-28T00:00:00"/>
    <d v="2020-12-10T00:00:00"/>
    <s v="LIBRE PARA PAGO SIN OBJECIONES A LA FECHA"/>
    <n v="112500"/>
    <n v="112500"/>
    <m/>
    <m/>
    <s v="SALDO PRESCRITO SEGÚN TERMINOS DE LEY - NO REGISTRA EN BASES"/>
    <s v="No registra objeción. Favor enviar carta glosa al correo recepcionglosa@subredsur.gov.co."/>
    <s v="No registra objeción en Subred. Favor enviar carta glosa al correo recepcionglosa@subredsur.gov.co."/>
    <x v="3"/>
  </r>
  <r>
    <n v="8025124"/>
    <n v="8025124"/>
    <d v="2020-12-01T00:00:00"/>
    <d v="2021-01-20T00:00:00"/>
    <s v="EN GLOSA U OTRO ESTADO"/>
    <n v="889353"/>
    <n v="889353"/>
    <s v="GL-00433-21"/>
    <m/>
    <s v="SALDO PRESCRITO SEGÚN TERMINOS DE LEY - NO REGISTRA EN BASES"/>
    <s v="Factura con glosa contestada, se adjuntan evidencias."/>
    <s v="Factura radicada el 20/ene/2021. Glosa contestada mediante documento GL-00433-21 el 18/mar/2021."/>
    <x v="4"/>
  </r>
  <r>
    <n v="8024857"/>
    <n v="8024857"/>
    <d v="2020-12-01T00:00:00"/>
    <d v="2021-01-20T00:00:00"/>
    <s v="EN GLOSA U OTRO ESTADO"/>
    <n v="5585307"/>
    <n v="5585307"/>
    <s v="GL-00434-21"/>
    <m/>
    <s v="SALDO PRESCRITO SEGÚN TERMINOS DE LEY - NO REGISTRA EN BASES"/>
    <s v="Factura con glosa contestada, se adjuntan evidencias."/>
    <s v="Factura radicada el 20/ene/2021. Glosa contestada mediante documento GL-00434-21 el 18/mar/2021."/>
    <x v="5"/>
  </r>
  <r>
    <n v="8026921"/>
    <n v="8026921"/>
    <d v="2020-12-04T00:00:00"/>
    <d v="2021-01-20T00:00:00"/>
    <s v="EN GLOSA U OTRO ESTADO"/>
    <n v="814300"/>
    <n v="814300"/>
    <s v="GL-00433-21"/>
    <m/>
    <s v="SALDO PRESCRITO SEGÚN TERMINOS DE LEY - NO REGISTRA EN BASES"/>
    <s v="Factura con glosa contestada, se adjuntan evidencias."/>
    <s v="Factura radicada el 20/ene/2021. Glosa contestada mediante documento GL-00433-21 el 18/mar/2021."/>
    <x v="4"/>
  </r>
  <r>
    <n v="8027427"/>
    <n v="8027427"/>
    <d v="2020-12-07T00:00:00"/>
    <d v="2021-01-20T00:00:00"/>
    <s v="EN GLOSA U OTRO ESTADO"/>
    <n v="336112"/>
    <n v="336112"/>
    <s v="GL-00433-21"/>
    <m/>
    <s v="SALDO PRESCRITO SEGÚN TERMINOS DE LEY - NO REGISTRA EN BASES"/>
    <s v="Factura con glosa contestada, se adjuntan evidencias."/>
    <s v="Factura radicada el 20/ene/2021. Glosa contestada mediante documento GL-00433-21 el 18/mar/2021."/>
    <x v="4"/>
  </r>
  <r>
    <n v="8031472"/>
    <n v="8031472"/>
    <d v="2020-12-17T00:00:00"/>
    <d v="2021-01-20T00:00:00"/>
    <s v="EN GLOSA U OTRO ESTADO"/>
    <n v="50700"/>
    <n v="50700"/>
    <s v="GL-00433-21"/>
    <m/>
    <s v="SALDO PRESCRITO SEGÚN TERMINOS DE LEY - NO REGISTRA EN BASES"/>
    <s v="Factura con glosa contestada, se adjuntan evidencias."/>
    <s v="Factura radicada el 20/ene/2021. Glosa contestada mediante documento GL-00433-21 el 18/mar/2021."/>
    <x v="4"/>
  </r>
  <r>
    <n v="8033016"/>
    <n v="8033016"/>
    <d v="2020-12-21T00:00:00"/>
    <d v="2021-01-20T00:00:00"/>
    <s v="EN GLOSA U OTRO ESTADO"/>
    <n v="425300"/>
    <n v="425300"/>
    <s v="GL-00433-21"/>
    <m/>
    <s v="SALDO PRESCRITO SEGÚN TERMINOS DE LEY - NO REGISTRA EN BASES"/>
    <s v="Factura con glosa contestada, se adjuntan evidencias."/>
    <s v="Factura radicada el 20/ene/2021. Glosa contestada mediante documento GL-00433-21 el 18/mar/2021."/>
    <x v="4"/>
  </r>
  <r>
    <n v="8033899"/>
    <n v="8033899"/>
    <d v="2020-12-23T00:00:00"/>
    <d v="2021-01-20T00:00:00"/>
    <s v="EN GLOSA U OTRO ESTADO"/>
    <n v="292600"/>
    <n v="292600"/>
    <s v="GL-00433-21"/>
    <m/>
    <s v="SALDO PRESCRITO SEGÚN TERMINOS DE LEY - NO REGISTRA EN BASES"/>
    <s v="Factura con glosa contestada, se adjuntan evidencias."/>
    <s v="Factura radicada el 20/ene/2021. Glosa contestada mediante documento GL-00433-21 el 18/mar/2021."/>
    <x v="2"/>
  </r>
  <r>
    <n v="8081385"/>
    <n v="8081385"/>
    <d v="2021-04-28T00:00:00"/>
    <d v="2021-05-10T00:00:00"/>
    <s v="LIBRE PARA PAGO SIN OBJECIONES A LA FECHA"/>
    <n v="24227360"/>
    <n v="24227360"/>
    <m/>
    <m/>
    <s v="SALDO PRESCRITO SEGÚN TERMINOS DE LEY - NO REGISTRA EN BASES"/>
    <s v="No registra objeción. Favor enviar carta glosa al correo recepcionglosa@subredsur.gov.co."/>
    <s v="No registra objeción en Subred. Favor enviar carta glosa al correo recepcionglosa@subredsur.gov.co."/>
    <x v="6"/>
  </r>
  <r>
    <n v="8081612"/>
    <n v="8081612"/>
    <d v="2021-04-28T00:00:00"/>
    <d v="2021-05-10T00:00:00"/>
    <s v="LIBRE PARA PAGO SIN OBJECIONES A LA FECHA"/>
    <n v="162517"/>
    <n v="162517"/>
    <m/>
    <m/>
    <s v="SALDO PRESCRITO SEGÚN TERMINOS DE LEY - NO REGISTRA EN BASES"/>
    <s v="No registra objeción. Favor enviar carta glosa al correo recepcionglosa@subredsur.gov.co."/>
    <s v="No registra objeción en Subred. Favor enviar carta glosa al correo recepcionglosa@subredsur.gov.co."/>
    <x v="3"/>
  </r>
  <r>
    <n v="8159700"/>
    <n v="8159700"/>
    <d v="2021-11-19T00:00:00"/>
    <d v="2022-02-17T00:00:00"/>
    <s v="EN GLOSA U OTRO ESTADO"/>
    <n v="216310"/>
    <n v="216310"/>
    <s v="GL-01246-24"/>
    <m/>
    <s v="FACTURA DEVUELTA POR TIEMPOS DE RESPUESTA SE ENCUENTRA PRESCRITA"/>
    <s v="Factura con glosa contestada, se adjuntan evidencias."/>
    <s v="Factura radicada el 17/feb/2022. Glosa contestada mediante documento GL-01246-24 el 20/may/2024."/>
    <x v="7"/>
  </r>
  <r>
    <n v="8187203"/>
    <n v="8187203"/>
    <d v="2022-01-23T00:00:00"/>
    <d v="2022-03-10T00:00:00"/>
    <s v="EN GLOSA U OTRO ESTADO"/>
    <n v="7816515"/>
    <n v="0"/>
    <s v="GL-01245-24"/>
    <s v="GL-03154-24"/>
    <s v="FACTURA CANCELADA"/>
    <s v="Saldo en $0="/>
    <s v="Saldo en $0="/>
    <x v="0"/>
  </r>
  <r>
    <n v="8200515"/>
    <n v="8200515"/>
    <d v="2022-02-21T00:00:00"/>
    <d v="2022-04-11T00:00:00"/>
    <s v="EN GLOSA U OTRO ESTADO"/>
    <n v="444237"/>
    <n v="0"/>
    <s v="GL-00072-24"/>
    <s v="GL-01245-24"/>
    <s v="FACTURA CANCELADA"/>
    <s v="Saldo en $0="/>
    <s v="Saldo en $0="/>
    <x v="0"/>
  </r>
  <r>
    <n v="8371611"/>
    <n v="8371611"/>
    <d v="2022-09-22T00:00:00"/>
    <d v="2023-04-11T00:00:00"/>
    <s v="EN GLOSA U OTRO ESTADO"/>
    <n v="57800"/>
    <n v="57800"/>
    <s v="GL-01248-24"/>
    <m/>
    <s v="FACTURA DEVUELTA  POR AÑO FISCAL"/>
    <s v="Factura con glosa contestada, se adjuntan evidencias."/>
    <s v="Factura radicada el 11/abr/2023. Glosa contestada mediante documento GL-01248-24 el 20/may/2024."/>
    <x v="8"/>
  </r>
  <r>
    <n v="8479170"/>
    <n v="8479170"/>
    <d v="2022-12-28T00:00:00"/>
    <d v="2023-04-11T00:00:00"/>
    <s v="EN GLOSA U OTRO ESTADO"/>
    <n v="99000"/>
    <n v="99000"/>
    <s v="GL-00073-24"/>
    <s v="GL-01248-24"/>
    <s v="FACTURA DEVUELTA  POR AÑO FISCAL"/>
    <s v="Factura con glosa contestada, se adjuntan evidencias."/>
    <s v="Factura radicada el 11/abr/2023. Glosa contestada mediante documentos GL-00073-24 el 02/abr/2024 y GL-01248-24 el 20/may/2024."/>
    <x v="8"/>
  </r>
  <r>
    <n v="8647957"/>
    <s v="000008647957"/>
    <d v="2023-05-31T00:00:00"/>
    <d v="2023-06-15T00:00:00"/>
    <s v="EN GLOSA U OTRO ESTADO"/>
    <n v="100500"/>
    <n v="0"/>
    <s v="GL-01248-24"/>
    <s v="GL-03155-24"/>
    <s v="FACTURA CANCELADA"/>
    <s v="Saldo en $0="/>
    <s v="Saldo en $0="/>
    <x v="0"/>
  </r>
  <r>
    <n v="8656645"/>
    <s v="000008656645"/>
    <d v="2023-06-09T00:00:00"/>
    <d v="2023-07-13T00:00:00"/>
    <s v="EN GLOSA U OTRO ESTADO"/>
    <n v="1432797"/>
    <n v="0"/>
    <s v="GL-01248-24"/>
    <s v="GL-03155-24"/>
    <s v="FACTURA CANCELADA"/>
    <s v="Saldo en $0="/>
    <s v="Saldo en $0="/>
    <x v="0"/>
  </r>
  <r>
    <n v="8662054"/>
    <s v="000008662054"/>
    <d v="2023-06-16T00:00:00"/>
    <d v="2023-07-13T00:00:00"/>
    <s v="EN GLOSA U OTRO ESTADO"/>
    <n v="494140"/>
    <n v="0"/>
    <s v="GL-01248-24"/>
    <s v="GL-03155-24"/>
    <s v="FACTURA CANCELADA"/>
    <s v="Saldo en $0="/>
    <s v="Saldo en $0="/>
    <x v="0"/>
  </r>
  <r>
    <n v="8973958"/>
    <s v="000008973958"/>
    <d v="2024-03-06T00:00:00"/>
    <d v="2024-04-11T00:00:00"/>
    <s v="EN GLOSA U OTRO ESTADO"/>
    <n v="2294361"/>
    <n v="0"/>
    <s v="GL-02936-24"/>
    <m/>
    <s v="FACTURA CANCELADA"/>
    <s v="Saldo en $0="/>
    <s v="Saldo en $0="/>
    <x v="0"/>
  </r>
  <r>
    <n v="9092583"/>
    <s v="000009092583"/>
    <d v="2024-06-13T00:00:00"/>
    <d v="2024-07-12T00:00:00"/>
    <s v="EN GLOSA U OTRO ESTADO"/>
    <n v="1114269"/>
    <n v="0"/>
    <s v="GL-02937-24"/>
    <m/>
    <s v="FACTURA CANCELADA"/>
    <s v="Saldo en $0="/>
    <s v="Saldo en $0="/>
    <x v="0"/>
  </r>
  <r>
    <n v="9108990"/>
    <n v="9108990"/>
    <d v="2024-06-25T00:00:00"/>
    <d v="2024-07-12T00:00:00"/>
    <s v="EN GLOSA U OTRO ESTADO"/>
    <n v="471311"/>
    <n v="27175"/>
    <s v="GL-02207-24"/>
    <s v="GL-02935-24"/>
    <s v="SALDO EN GLOSA LEVANTADA"/>
    <s v="Factura conciliada en acta médica, se adjunta evidencia."/>
    <s v="Factura conciliada en acta médica 131 del 02/dic/2024."/>
    <x v="9"/>
  </r>
  <r>
    <n v="9175810"/>
    <s v="000009175810"/>
    <d v="2024-08-20T00:00:00"/>
    <d v="2024-09-11T00:00:00"/>
    <s v="EN GLOSA U OTRO ESTADO"/>
    <n v="230200"/>
    <n v="0"/>
    <s v="GL-02934-24"/>
    <m/>
    <s v="FACTURA CANCELADA"/>
    <s v="Saldo en $0="/>
    <s v="Saldo en $0=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OBSERVACION CRUCE MAPFRE MARZO 2025">
  <location ref="A3:D14" firstHeaderRow="0" firstDataRow="1" firstDataCol="1"/>
  <pivotFields count="13">
    <pivotField showAll="0"/>
    <pivotField dataField="1" showAll="0"/>
    <pivotField numFmtId="167" showAll="0"/>
    <pivotField numFmtId="167" showAll="0"/>
    <pivotField showAll="0"/>
    <pivotField dataField="1" numFmtId="165" showAll="0"/>
    <pivotField dataField="1" numFmtId="165" showAll="0"/>
    <pivotField showAll="0"/>
    <pivotField showAll="0"/>
    <pivotField showAll="0"/>
    <pivotField showAll="0"/>
    <pivotField showAll="0"/>
    <pivotField axis="axisRow" showAll="0">
      <items count="11">
        <item x="5"/>
        <item x="6"/>
        <item x="1"/>
        <item x="9"/>
        <item x="8"/>
        <item x="3"/>
        <item x="0"/>
        <item x="4"/>
        <item x="2"/>
        <item x="7"/>
        <item t="default"/>
      </items>
    </pivotField>
  </pivotFields>
  <rowFields count="1">
    <field x="1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Facturado" fld="5" baseField="0" baseItem="0" numFmtId="165"/>
    <dataField name="Suma de Saldo 17-02-25" fld="6" baseField="0" baseItem="0" numFmtId="165"/>
    <dataField name="Cuenta de N. Factura" fld="1" subtotal="count" baseField="0" baseItem="0"/>
  </dataFields>
  <formats count="16">
    <format dxfId="44">
      <pivotArea dataOnly="0" labelOnly="1" fieldPosition="0">
        <references count="1">
          <reference field="12" count="1">
            <x v="8"/>
          </reference>
        </references>
      </pivotArea>
    </format>
    <format dxfId="43">
      <pivotArea dataOnly="0" labelOnly="1" fieldPosition="0">
        <references count="1">
          <reference field="12" count="1">
            <x v="8"/>
          </reference>
        </references>
      </pivotArea>
    </format>
    <format dxfId="42">
      <pivotArea dataOnly="0" labelOnly="1" fieldPosition="0">
        <references count="1">
          <reference field="12" count="1">
            <x v="0"/>
          </reference>
        </references>
      </pivotArea>
    </format>
    <format dxfId="41">
      <pivotArea dataOnly="0" labelOnly="1" fieldPosition="0">
        <references count="1">
          <reference field="12" count="1">
            <x v="0"/>
          </reference>
        </references>
      </pivotArea>
    </format>
    <format dxfId="40">
      <pivotArea type="all" dataOnly="0" outline="0" fieldPosition="0"/>
    </format>
    <format dxfId="39">
      <pivotArea outline="0" collapsedLevelsAreSubtotals="1" fieldPosition="0"/>
    </format>
    <format dxfId="38">
      <pivotArea field="12" type="button" dataOnly="0" labelOnly="1" outline="0" axis="axisRow" fieldPosition="0"/>
    </format>
    <format dxfId="37">
      <pivotArea dataOnly="0" labelOnly="1" fieldPosition="0">
        <references count="1">
          <reference field="12" count="0"/>
        </references>
      </pivotArea>
    </format>
    <format dxfId="36">
      <pivotArea dataOnly="0" labelOnly="1" grandRow="1" outline="0" fieldPosition="0"/>
    </format>
    <format dxfId="35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34">
      <pivotArea type="all" dataOnly="0" outline="0" fieldPosition="0"/>
    </format>
    <format dxfId="33">
      <pivotArea outline="0" collapsedLevelsAreSubtotals="1" fieldPosition="0"/>
    </format>
    <format dxfId="32">
      <pivotArea field="12" type="button" dataOnly="0" labelOnly="1" outline="0" axis="axisRow" fieldPosition="0"/>
    </format>
    <format dxfId="31">
      <pivotArea dataOnly="0" labelOnly="1" fieldPosition="0">
        <references count="1">
          <reference field="12" count="0"/>
        </references>
      </pivotArea>
    </format>
    <format dxfId="30">
      <pivotArea dataOnly="0" labelOnly="1" grandRow="1" outline="0" fieldPosition="0"/>
    </format>
    <format dxfId="2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F11" firstHeaderRow="1" firstDataRow="2" firstDataCol="1"/>
  <pivotFields count="25"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numFmtId="165" showAll="0"/>
    <pivotField numFmtId="165" showAll="0"/>
    <pivotField numFmtId="165" showAll="0"/>
    <pivotField dataField="1"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axis="axisRow" showAll="0">
      <items count="9">
        <item x="3"/>
        <item m="1" x="6"/>
        <item m="1" x="7"/>
        <item x="5"/>
        <item x="0"/>
        <item x="1"/>
        <item x="2"/>
        <item x="4"/>
        <item t="default"/>
      </items>
    </pivotField>
    <pivotField axis="axisCol" showAll="0" defaultSubtotal="0">
      <items count="4">
        <item x="2"/>
        <item x="3"/>
        <item x="1"/>
        <item x="0"/>
      </items>
    </pivotField>
    <pivotField showAll="0"/>
  </pivotFields>
  <rowFields count="1">
    <field x="22"/>
  </rowFields>
  <rowItems count="7">
    <i>
      <x/>
    </i>
    <i>
      <x v="3"/>
    </i>
    <i>
      <x v="4"/>
    </i>
    <i>
      <x v="5"/>
    </i>
    <i>
      <x v="6"/>
    </i>
    <i>
      <x v="7"/>
    </i>
    <i t="grand">
      <x/>
    </i>
  </rowItems>
  <colFields count="1">
    <field x="23"/>
  </colFields>
  <colItems count="5">
    <i>
      <x/>
    </i>
    <i>
      <x v="1"/>
    </i>
    <i>
      <x v="2"/>
    </i>
    <i>
      <x v="3"/>
    </i>
    <i t="grand">
      <x/>
    </i>
  </colItems>
  <dataFields count="1">
    <dataField name="Suma de Saldo 17-02-25" fld="12" baseField="0" baseItem="0" numFmtId="165"/>
  </dataFields>
  <formats count="29">
    <format dxfId="28">
      <pivotArea type="all" dataOnly="0" outline="0" fieldPosition="0"/>
    </format>
    <format dxfId="27">
      <pivotArea outline="0" collapsedLevelsAreSubtotals="1" fieldPosition="0"/>
    </format>
    <format dxfId="26">
      <pivotArea type="origin" dataOnly="0" labelOnly="1" outline="0" fieldPosition="0"/>
    </format>
    <format dxfId="25">
      <pivotArea field="23" type="button" dataOnly="0" labelOnly="1" outline="0" axis="axisCol" fieldPosition="0"/>
    </format>
    <format dxfId="24">
      <pivotArea type="topRight" dataOnly="0" labelOnly="1" outline="0" fieldPosition="0"/>
    </format>
    <format dxfId="23">
      <pivotArea field="22" type="button" dataOnly="0" labelOnly="1" outline="0" axis="axisRow" fieldPosition="0"/>
    </format>
    <format dxfId="22">
      <pivotArea dataOnly="0" labelOnly="1" fieldPosition="0">
        <references count="1">
          <reference field="22" count="0"/>
        </references>
      </pivotArea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23" count="0"/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type="origin" dataOnly="0" labelOnly="1" outline="0" fieldPosition="0"/>
    </format>
    <format dxfId="15">
      <pivotArea field="23" type="button" dataOnly="0" labelOnly="1" outline="0" axis="axisCol" fieldPosition="0"/>
    </format>
    <format dxfId="14">
      <pivotArea type="topRight" dataOnly="0" labelOnly="1" outline="0" fieldPosition="0"/>
    </format>
    <format dxfId="13">
      <pivotArea field="22" type="button" dataOnly="0" labelOnly="1" outline="0" axis="axisRow" fieldPosition="0"/>
    </format>
    <format dxfId="12">
      <pivotArea dataOnly="0" labelOnly="1" fieldPosition="0">
        <references count="1">
          <reference field="22" count="0"/>
        </references>
      </pivotArea>
    </format>
    <format dxfId="11">
      <pivotArea dataOnly="0" labelOnly="1" grandRow="1" outline="0" fieldPosition="0"/>
    </format>
    <format dxfId="10">
      <pivotArea dataOnly="0" labelOnly="1" fieldPosition="0">
        <references count="1">
          <reference field="23" count="0"/>
        </references>
      </pivotArea>
    </format>
    <format dxfId="9">
      <pivotArea dataOnly="0" labelOnly="1" grandCol="1" outline="0" fieldPosition="0"/>
    </format>
    <format dxfId="8">
      <pivotArea field="22" type="button" dataOnly="0" labelOnly="1" outline="0" axis="axisRow" fieldPosition="0"/>
    </format>
    <format dxfId="7">
      <pivotArea dataOnly="0" labelOnly="1" fieldPosition="0">
        <references count="1">
          <reference field="23" count="0"/>
        </references>
      </pivotArea>
    </format>
    <format dxfId="6">
      <pivotArea dataOnly="0" labelOnly="1" grandCol="1" outline="0" fieldPosition="0"/>
    </format>
    <format dxfId="5">
      <pivotArea outline="0" collapsedLevelsAreSubtotals="1" fieldPosition="0"/>
    </format>
    <format dxfId="4">
      <pivotArea dataOnly="0" labelOnly="1" fieldPosition="0">
        <references count="1">
          <reference field="22" count="0"/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workbookViewId="0">
      <selection activeCell="A9" sqref="A9"/>
    </sheetView>
  </sheetViews>
  <sheetFormatPr baseColWidth="10" defaultRowHeight="15" x14ac:dyDescent="0.25"/>
  <cols>
    <col min="1" max="1" width="84" bestFit="1" customWidth="1"/>
    <col min="2" max="2" width="18.140625" bestFit="1" customWidth="1"/>
    <col min="3" max="3" width="22.28515625" bestFit="1" customWidth="1"/>
    <col min="4" max="4" width="19.85546875" bestFit="1" customWidth="1"/>
  </cols>
  <sheetData>
    <row r="3" spans="1:4" x14ac:dyDescent="0.25">
      <c r="A3" s="42" t="s">
        <v>85</v>
      </c>
      <c r="B3" s="42" t="s">
        <v>95</v>
      </c>
      <c r="C3" s="42" t="s">
        <v>82</v>
      </c>
      <c r="D3" s="42" t="s">
        <v>96</v>
      </c>
    </row>
    <row r="4" spans="1:4" ht="30" x14ac:dyDescent="0.25">
      <c r="A4" s="43" t="s">
        <v>93</v>
      </c>
      <c r="B4" s="44">
        <v>5585307</v>
      </c>
      <c r="C4" s="44">
        <v>5585307</v>
      </c>
      <c r="D4" s="42">
        <v>1</v>
      </c>
    </row>
    <row r="5" spans="1:4" x14ac:dyDescent="0.25">
      <c r="A5" s="45" t="s">
        <v>89</v>
      </c>
      <c r="B5" s="44">
        <v>24227360</v>
      </c>
      <c r="C5" s="44">
        <v>24227360</v>
      </c>
      <c r="D5" s="42">
        <v>1</v>
      </c>
    </row>
    <row r="6" spans="1:4" x14ac:dyDescent="0.25">
      <c r="A6" s="45" t="s">
        <v>88</v>
      </c>
      <c r="B6" s="44">
        <v>2335533</v>
      </c>
      <c r="C6" s="44">
        <v>2335533</v>
      </c>
      <c r="D6" s="42">
        <v>1</v>
      </c>
    </row>
    <row r="7" spans="1:4" x14ac:dyDescent="0.25">
      <c r="A7" s="45" t="s">
        <v>90</v>
      </c>
      <c r="B7" s="44">
        <v>471311</v>
      </c>
      <c r="C7" s="44">
        <v>27175</v>
      </c>
      <c r="D7" s="42">
        <v>1</v>
      </c>
    </row>
    <row r="8" spans="1:4" x14ac:dyDescent="0.25">
      <c r="A8" s="45" t="s">
        <v>72</v>
      </c>
      <c r="B8" s="44">
        <v>156800</v>
      </c>
      <c r="C8" s="44">
        <v>156800</v>
      </c>
      <c r="D8" s="42">
        <v>2</v>
      </c>
    </row>
    <row r="9" spans="1:4" x14ac:dyDescent="0.25">
      <c r="A9" s="45" t="s">
        <v>87</v>
      </c>
      <c r="B9" s="44">
        <v>500017</v>
      </c>
      <c r="C9" s="44">
        <v>500017</v>
      </c>
      <c r="D9" s="42">
        <v>3</v>
      </c>
    </row>
    <row r="10" spans="1:4" x14ac:dyDescent="0.25">
      <c r="A10" s="45" t="s">
        <v>94</v>
      </c>
      <c r="B10" s="44">
        <v>24681034</v>
      </c>
      <c r="C10" s="44">
        <v>0</v>
      </c>
      <c r="D10" s="42">
        <v>10</v>
      </c>
    </row>
    <row r="11" spans="1:4" x14ac:dyDescent="0.25">
      <c r="A11" s="45" t="s">
        <v>91</v>
      </c>
      <c r="B11" s="44">
        <v>2515765</v>
      </c>
      <c r="C11" s="44">
        <v>2515765</v>
      </c>
      <c r="D11" s="42">
        <v>5</v>
      </c>
    </row>
    <row r="12" spans="1:4" ht="30" x14ac:dyDescent="0.25">
      <c r="A12" s="43" t="s">
        <v>86</v>
      </c>
      <c r="B12" s="44">
        <v>347000</v>
      </c>
      <c r="C12" s="44">
        <v>347000</v>
      </c>
      <c r="D12" s="42">
        <v>2</v>
      </c>
    </row>
    <row r="13" spans="1:4" x14ac:dyDescent="0.25">
      <c r="A13" s="45" t="s">
        <v>92</v>
      </c>
      <c r="B13" s="44">
        <v>216310</v>
      </c>
      <c r="C13" s="44">
        <v>216310</v>
      </c>
      <c r="D13" s="42">
        <v>1</v>
      </c>
    </row>
    <row r="14" spans="1:4" x14ac:dyDescent="0.25">
      <c r="A14" s="45" t="s">
        <v>75</v>
      </c>
      <c r="B14" s="44">
        <v>61036437</v>
      </c>
      <c r="C14" s="44">
        <v>35911267</v>
      </c>
      <c r="D14" s="42">
        <v>27</v>
      </c>
    </row>
    <row r="16" spans="1:4" x14ac:dyDescent="0.25">
      <c r="B16" s="46"/>
      <c r="C16" s="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topLeftCell="X1" zoomScale="75" zoomScaleNormal="75" workbookViewId="0">
      <pane ySplit="5" topLeftCell="A17" activePane="bottomLeft" state="frozen"/>
      <selection pane="bottomLeft" activeCell="Z6" sqref="Z6:Z32"/>
    </sheetView>
  </sheetViews>
  <sheetFormatPr baseColWidth="10" defaultColWidth="18.7109375" defaultRowHeight="15" customHeight="1" x14ac:dyDescent="0.2"/>
  <cols>
    <col min="1" max="2" width="18.7109375" style="1"/>
    <col min="3" max="9" width="18.7109375" style="1" customWidth="1"/>
    <col min="10" max="13" width="18.7109375" style="1"/>
    <col min="14" max="22" width="0" style="1" hidden="1" customWidth="1"/>
    <col min="23" max="23" width="39.85546875" style="1" customWidth="1"/>
    <col min="24" max="25" width="18.7109375" style="1"/>
    <col min="26" max="26" width="34.140625" style="1" customWidth="1"/>
    <col min="27" max="16384" width="18.7109375" style="1"/>
  </cols>
  <sheetData>
    <row r="1" spans="1:26" ht="15" customHeight="1" x14ac:dyDescent="0.2">
      <c r="A1" s="48" t="s">
        <v>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6" ht="15" customHeight="1" x14ac:dyDescent="0.2">
      <c r="A2" s="48" t="s">
        <v>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6" ht="15" customHeight="1" x14ac:dyDescent="0.2">
      <c r="A3" s="48" t="s">
        <v>56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6" ht="1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</row>
    <row r="5" spans="1:26" ht="45" customHeight="1" x14ac:dyDescent="0.2">
      <c r="A5" s="21" t="s">
        <v>58</v>
      </c>
      <c r="B5" s="22" t="s">
        <v>5</v>
      </c>
      <c r="C5" s="22" t="s">
        <v>12</v>
      </c>
      <c r="D5" s="22" t="s">
        <v>0</v>
      </c>
      <c r="E5" s="22" t="s">
        <v>4</v>
      </c>
      <c r="F5" s="22" t="s">
        <v>13</v>
      </c>
      <c r="G5" s="22" t="s">
        <v>1</v>
      </c>
      <c r="H5" s="22" t="s">
        <v>14</v>
      </c>
      <c r="I5" s="22" t="s">
        <v>49</v>
      </c>
      <c r="J5" s="23" t="s">
        <v>15</v>
      </c>
      <c r="K5" s="23" t="s">
        <v>16</v>
      </c>
      <c r="L5" s="23" t="s">
        <v>17</v>
      </c>
      <c r="M5" s="23" t="s">
        <v>67</v>
      </c>
      <c r="N5" s="22" t="s">
        <v>18</v>
      </c>
      <c r="O5" s="24" t="s">
        <v>50</v>
      </c>
      <c r="P5" s="24" t="s">
        <v>19</v>
      </c>
      <c r="Q5" s="24" t="s">
        <v>20</v>
      </c>
      <c r="R5" s="25" t="s">
        <v>21</v>
      </c>
      <c r="S5" s="24" t="s">
        <v>22</v>
      </c>
      <c r="T5" s="24" t="s">
        <v>28</v>
      </c>
      <c r="U5" s="24" t="s">
        <v>23</v>
      </c>
      <c r="V5" s="24" t="s">
        <v>24</v>
      </c>
      <c r="W5" s="21" t="s">
        <v>57</v>
      </c>
      <c r="X5" s="24" t="s">
        <v>77</v>
      </c>
      <c r="Y5" s="24" t="s">
        <v>63</v>
      </c>
      <c r="Z5" s="26" t="s">
        <v>85</v>
      </c>
    </row>
    <row r="6" spans="1:26" ht="15" customHeight="1" x14ac:dyDescent="0.2">
      <c r="A6" s="27">
        <v>620296</v>
      </c>
      <c r="B6" s="27" t="s">
        <v>2</v>
      </c>
      <c r="C6" s="27" t="s">
        <v>32</v>
      </c>
      <c r="D6" s="27">
        <v>891700037</v>
      </c>
      <c r="E6" s="28" t="s">
        <v>44</v>
      </c>
      <c r="F6" s="27">
        <v>651813</v>
      </c>
      <c r="G6" s="29">
        <v>42704</v>
      </c>
      <c r="H6" s="29">
        <v>42717</v>
      </c>
      <c r="I6" s="30" t="s">
        <v>52</v>
      </c>
      <c r="J6" s="31">
        <v>9442353</v>
      </c>
      <c r="K6" s="31">
        <f>416536+332449</f>
        <v>748985</v>
      </c>
      <c r="L6" s="31">
        <v>8693368</v>
      </c>
      <c r="M6" s="31">
        <v>0</v>
      </c>
      <c r="N6" s="32" t="s">
        <v>25</v>
      </c>
      <c r="O6" s="33">
        <v>0</v>
      </c>
      <c r="P6" s="33">
        <v>0</v>
      </c>
      <c r="Q6" s="33">
        <v>0</v>
      </c>
      <c r="R6" s="34"/>
      <c r="S6" s="32"/>
      <c r="T6" s="30" t="s">
        <v>34</v>
      </c>
      <c r="U6" s="30"/>
      <c r="V6" s="30"/>
      <c r="W6" s="35" t="s">
        <v>59</v>
      </c>
      <c r="X6" s="35" t="s">
        <v>81</v>
      </c>
      <c r="Y6" s="35" t="s">
        <v>81</v>
      </c>
      <c r="Z6" s="35" t="s">
        <v>94</v>
      </c>
    </row>
    <row r="7" spans="1:26" ht="15" customHeight="1" x14ac:dyDescent="0.2">
      <c r="A7" s="27">
        <v>643197</v>
      </c>
      <c r="B7" s="27" t="s">
        <v>3</v>
      </c>
      <c r="C7" s="27" t="s">
        <v>32</v>
      </c>
      <c r="D7" s="27">
        <v>891700037</v>
      </c>
      <c r="E7" s="28" t="s">
        <v>44</v>
      </c>
      <c r="F7" s="27">
        <v>652676</v>
      </c>
      <c r="G7" s="29">
        <v>42710</v>
      </c>
      <c r="H7" s="29">
        <v>42748</v>
      </c>
      <c r="I7" s="30" t="s">
        <v>52</v>
      </c>
      <c r="J7" s="31">
        <v>1311662</v>
      </c>
      <c r="K7" s="31">
        <f>107350+244072</f>
        <v>351422</v>
      </c>
      <c r="L7" s="31">
        <v>960240</v>
      </c>
      <c r="M7" s="31">
        <v>0</v>
      </c>
      <c r="N7" s="32" t="s">
        <v>25</v>
      </c>
      <c r="O7" s="33">
        <v>0</v>
      </c>
      <c r="P7" s="33">
        <v>0</v>
      </c>
      <c r="Q7" s="33">
        <v>0</v>
      </c>
      <c r="R7" s="34"/>
      <c r="S7" s="32"/>
      <c r="T7" s="30" t="s">
        <v>35</v>
      </c>
      <c r="U7" s="30"/>
      <c r="V7" s="30"/>
      <c r="W7" s="35" t="s">
        <v>59</v>
      </c>
      <c r="X7" s="35" t="s">
        <v>81</v>
      </c>
      <c r="Y7" s="35" t="s">
        <v>81</v>
      </c>
      <c r="Z7" s="35" t="s">
        <v>94</v>
      </c>
    </row>
    <row r="8" spans="1:26" ht="15" customHeight="1" x14ac:dyDescent="0.2">
      <c r="A8" s="27">
        <v>7406279</v>
      </c>
      <c r="B8" s="27" t="s">
        <v>97</v>
      </c>
      <c r="C8" s="27" t="s">
        <v>32</v>
      </c>
      <c r="D8" s="27">
        <v>891700037</v>
      </c>
      <c r="E8" s="28" t="s">
        <v>44</v>
      </c>
      <c r="F8" s="27">
        <v>667711</v>
      </c>
      <c r="G8" s="29">
        <v>43975</v>
      </c>
      <c r="H8" s="29">
        <v>44025</v>
      </c>
      <c r="I8" s="30" t="s">
        <v>51</v>
      </c>
      <c r="J8" s="31">
        <v>2335533</v>
      </c>
      <c r="K8" s="31">
        <v>0</v>
      </c>
      <c r="L8" s="31">
        <v>0</v>
      </c>
      <c r="M8" s="31">
        <v>2335533</v>
      </c>
      <c r="N8" s="32" t="s">
        <v>25</v>
      </c>
      <c r="O8" s="33">
        <v>0</v>
      </c>
      <c r="P8" s="33">
        <v>0</v>
      </c>
      <c r="Q8" s="33">
        <v>0</v>
      </c>
      <c r="R8" s="34"/>
      <c r="S8" s="32"/>
      <c r="T8" s="32"/>
      <c r="U8" s="32"/>
      <c r="V8" s="32"/>
      <c r="W8" s="35" t="s">
        <v>60</v>
      </c>
      <c r="X8" s="35" t="s">
        <v>80</v>
      </c>
      <c r="Y8" s="35" t="s">
        <v>71</v>
      </c>
      <c r="Z8" s="35" t="s">
        <v>88</v>
      </c>
    </row>
    <row r="9" spans="1:26" ht="15" customHeight="1" x14ac:dyDescent="0.2">
      <c r="A9" s="27">
        <v>7406436</v>
      </c>
      <c r="B9" s="36" t="s">
        <v>98</v>
      </c>
      <c r="C9" s="27" t="s">
        <v>32</v>
      </c>
      <c r="D9" s="27">
        <v>891700037</v>
      </c>
      <c r="E9" s="28" t="s">
        <v>44</v>
      </c>
      <c r="F9" s="27">
        <v>667711</v>
      </c>
      <c r="G9" s="29">
        <v>43976</v>
      </c>
      <c r="H9" s="29">
        <v>44025</v>
      </c>
      <c r="I9" s="30" t="s">
        <v>51</v>
      </c>
      <c r="J9" s="31">
        <v>54400</v>
      </c>
      <c r="K9" s="31">
        <v>0</v>
      </c>
      <c r="L9" s="31">
        <v>0</v>
      </c>
      <c r="M9" s="31">
        <v>54400</v>
      </c>
      <c r="N9" s="32" t="s">
        <v>25</v>
      </c>
      <c r="O9" s="33">
        <v>0</v>
      </c>
      <c r="P9" s="33">
        <v>0</v>
      </c>
      <c r="Q9" s="33">
        <v>0</v>
      </c>
      <c r="R9" s="34"/>
      <c r="S9" s="32"/>
      <c r="T9" s="32"/>
      <c r="U9" s="32"/>
      <c r="V9" s="32"/>
      <c r="W9" s="35" t="s">
        <v>60</v>
      </c>
      <c r="X9" s="35" t="s">
        <v>80</v>
      </c>
      <c r="Y9" s="35" t="s">
        <v>71</v>
      </c>
      <c r="Z9" s="35" t="s">
        <v>86</v>
      </c>
    </row>
    <row r="10" spans="1:26" ht="15" customHeight="1" x14ac:dyDescent="0.2">
      <c r="A10" s="27">
        <v>7424477</v>
      </c>
      <c r="B10" s="36" t="s">
        <v>99</v>
      </c>
      <c r="C10" s="27" t="s">
        <v>32</v>
      </c>
      <c r="D10" s="27">
        <v>891700037</v>
      </c>
      <c r="E10" s="28" t="s">
        <v>44</v>
      </c>
      <c r="F10" s="27">
        <v>667711</v>
      </c>
      <c r="G10" s="29">
        <v>43979</v>
      </c>
      <c r="H10" s="29">
        <v>44025</v>
      </c>
      <c r="I10" s="30" t="s">
        <v>51</v>
      </c>
      <c r="J10" s="31">
        <v>225000</v>
      </c>
      <c r="K10" s="31">
        <v>0</v>
      </c>
      <c r="L10" s="31">
        <v>0</v>
      </c>
      <c r="M10" s="31">
        <v>225000</v>
      </c>
      <c r="N10" s="32" t="s">
        <v>25</v>
      </c>
      <c r="O10" s="33">
        <v>0</v>
      </c>
      <c r="P10" s="33">
        <v>0</v>
      </c>
      <c r="Q10" s="33">
        <v>0</v>
      </c>
      <c r="R10" s="34"/>
      <c r="S10" s="32"/>
      <c r="T10" s="32"/>
      <c r="U10" s="32"/>
      <c r="V10" s="32"/>
      <c r="W10" s="35" t="s">
        <v>60</v>
      </c>
      <c r="X10" s="35" t="s">
        <v>80</v>
      </c>
      <c r="Y10" s="35" t="s">
        <v>71</v>
      </c>
      <c r="Z10" s="37" t="s">
        <v>87</v>
      </c>
    </row>
    <row r="11" spans="1:26" ht="15" customHeight="1" x14ac:dyDescent="0.2">
      <c r="A11" s="27">
        <v>8023497</v>
      </c>
      <c r="B11" s="36" t="s">
        <v>100</v>
      </c>
      <c r="C11" s="27" t="s">
        <v>32</v>
      </c>
      <c r="D11" s="27">
        <v>891700037</v>
      </c>
      <c r="E11" s="28" t="s">
        <v>44</v>
      </c>
      <c r="F11" s="27">
        <v>669715</v>
      </c>
      <c r="G11" s="29">
        <v>44163</v>
      </c>
      <c r="H11" s="29">
        <v>44175</v>
      </c>
      <c r="I11" s="30" t="s">
        <v>51</v>
      </c>
      <c r="J11" s="31">
        <v>112500</v>
      </c>
      <c r="K11" s="31">
        <v>0</v>
      </c>
      <c r="L11" s="31">
        <v>0</v>
      </c>
      <c r="M11" s="31">
        <v>112500</v>
      </c>
      <c r="N11" s="32" t="s">
        <v>25</v>
      </c>
      <c r="O11" s="33">
        <v>0</v>
      </c>
      <c r="P11" s="33">
        <v>0</v>
      </c>
      <c r="Q11" s="33">
        <v>0</v>
      </c>
      <c r="R11" s="34"/>
      <c r="S11" s="32"/>
      <c r="T11" s="32"/>
      <c r="U11" s="32"/>
      <c r="V11" s="32"/>
      <c r="W11" s="35" t="s">
        <v>60</v>
      </c>
      <c r="X11" s="35" t="s">
        <v>80</v>
      </c>
      <c r="Y11" s="35" t="s">
        <v>71</v>
      </c>
      <c r="Z11" s="37" t="s">
        <v>87</v>
      </c>
    </row>
    <row r="12" spans="1:26" ht="15" customHeight="1" x14ac:dyDescent="0.2">
      <c r="A12" s="27">
        <v>8025124</v>
      </c>
      <c r="B12" s="38" t="s">
        <v>101</v>
      </c>
      <c r="C12" s="27" t="s">
        <v>32</v>
      </c>
      <c r="D12" s="27">
        <v>891700037</v>
      </c>
      <c r="E12" s="28" t="s">
        <v>44</v>
      </c>
      <c r="F12" s="27">
        <v>669888</v>
      </c>
      <c r="G12" s="29">
        <v>44166</v>
      </c>
      <c r="H12" s="29">
        <v>44216</v>
      </c>
      <c r="I12" s="30" t="s">
        <v>52</v>
      </c>
      <c r="J12" s="31">
        <v>889353</v>
      </c>
      <c r="K12" s="31">
        <v>0</v>
      </c>
      <c r="L12" s="31">
        <v>0</v>
      </c>
      <c r="M12" s="31">
        <v>889353</v>
      </c>
      <c r="N12" s="32" t="s">
        <v>25</v>
      </c>
      <c r="O12" s="33">
        <v>0</v>
      </c>
      <c r="P12" s="33">
        <v>0</v>
      </c>
      <c r="Q12" s="33">
        <v>0</v>
      </c>
      <c r="R12" s="34"/>
      <c r="S12" s="32"/>
      <c r="T12" s="30" t="s">
        <v>37</v>
      </c>
      <c r="U12" s="32"/>
      <c r="V12" s="32"/>
      <c r="W12" s="35" t="s">
        <v>60</v>
      </c>
      <c r="X12" s="35" t="s">
        <v>78</v>
      </c>
      <c r="Y12" s="35" t="s">
        <v>64</v>
      </c>
      <c r="Z12" s="35" t="s">
        <v>91</v>
      </c>
    </row>
    <row r="13" spans="1:26" ht="15" customHeight="1" x14ac:dyDescent="0.2">
      <c r="A13" s="27">
        <v>8024857</v>
      </c>
      <c r="B13" s="38" t="s">
        <v>102</v>
      </c>
      <c r="C13" s="27" t="s">
        <v>32</v>
      </c>
      <c r="D13" s="27">
        <v>891700037</v>
      </c>
      <c r="E13" s="28" t="s">
        <v>44</v>
      </c>
      <c r="F13" s="27">
        <v>669888</v>
      </c>
      <c r="G13" s="29">
        <v>44166</v>
      </c>
      <c r="H13" s="29">
        <v>44216</v>
      </c>
      <c r="I13" s="30" t="s">
        <v>52</v>
      </c>
      <c r="J13" s="31">
        <v>5585307</v>
      </c>
      <c r="K13" s="31">
        <v>0</v>
      </c>
      <c r="L13" s="31">
        <v>0</v>
      </c>
      <c r="M13" s="31">
        <v>5585307</v>
      </c>
      <c r="N13" s="32" t="s">
        <v>25</v>
      </c>
      <c r="O13" s="33">
        <v>0</v>
      </c>
      <c r="P13" s="33">
        <v>0</v>
      </c>
      <c r="Q13" s="33">
        <v>0</v>
      </c>
      <c r="R13" s="34"/>
      <c r="S13" s="32"/>
      <c r="T13" s="30" t="s">
        <v>36</v>
      </c>
      <c r="U13" s="32"/>
      <c r="V13" s="32"/>
      <c r="W13" s="35" t="s">
        <v>60</v>
      </c>
      <c r="X13" s="35" t="s">
        <v>78</v>
      </c>
      <c r="Y13" s="35" t="s">
        <v>65</v>
      </c>
      <c r="Z13" s="39" t="s">
        <v>93</v>
      </c>
    </row>
    <row r="14" spans="1:26" ht="15" customHeight="1" x14ac:dyDescent="0.2">
      <c r="A14" s="27">
        <v>8026921</v>
      </c>
      <c r="B14" s="38" t="s">
        <v>103</v>
      </c>
      <c r="C14" s="27" t="s">
        <v>32</v>
      </c>
      <c r="D14" s="27">
        <v>891700037</v>
      </c>
      <c r="E14" s="28" t="s">
        <v>44</v>
      </c>
      <c r="F14" s="27">
        <v>669888</v>
      </c>
      <c r="G14" s="29">
        <v>44169</v>
      </c>
      <c r="H14" s="29">
        <v>44216</v>
      </c>
      <c r="I14" s="30" t="s">
        <v>52</v>
      </c>
      <c r="J14" s="31">
        <v>814300</v>
      </c>
      <c r="K14" s="31">
        <v>0</v>
      </c>
      <c r="L14" s="31">
        <v>0</v>
      </c>
      <c r="M14" s="31">
        <v>814300</v>
      </c>
      <c r="N14" s="32" t="s">
        <v>25</v>
      </c>
      <c r="O14" s="33">
        <v>0</v>
      </c>
      <c r="P14" s="33">
        <v>0</v>
      </c>
      <c r="Q14" s="33">
        <v>0</v>
      </c>
      <c r="R14" s="34"/>
      <c r="S14" s="32"/>
      <c r="T14" s="30" t="s">
        <v>37</v>
      </c>
      <c r="U14" s="32"/>
      <c r="V14" s="32"/>
      <c r="W14" s="35" t="s">
        <v>60</v>
      </c>
      <c r="X14" s="35" t="s">
        <v>78</v>
      </c>
      <c r="Y14" s="35" t="s">
        <v>64</v>
      </c>
      <c r="Z14" s="35" t="s">
        <v>91</v>
      </c>
    </row>
    <row r="15" spans="1:26" ht="15" customHeight="1" x14ac:dyDescent="0.2">
      <c r="A15" s="27">
        <v>8027427</v>
      </c>
      <c r="B15" s="38" t="s">
        <v>104</v>
      </c>
      <c r="C15" s="27" t="s">
        <v>32</v>
      </c>
      <c r="D15" s="27">
        <v>891700037</v>
      </c>
      <c r="E15" s="28" t="s">
        <v>44</v>
      </c>
      <c r="F15" s="27">
        <v>669888</v>
      </c>
      <c r="G15" s="29">
        <v>44172</v>
      </c>
      <c r="H15" s="29">
        <v>44216</v>
      </c>
      <c r="I15" s="30" t="s">
        <v>52</v>
      </c>
      <c r="J15" s="31">
        <v>336112</v>
      </c>
      <c r="K15" s="31">
        <v>0</v>
      </c>
      <c r="L15" s="31">
        <v>0</v>
      </c>
      <c r="M15" s="31">
        <v>336112</v>
      </c>
      <c r="N15" s="32" t="s">
        <v>25</v>
      </c>
      <c r="O15" s="33">
        <v>0</v>
      </c>
      <c r="P15" s="33">
        <v>0</v>
      </c>
      <c r="Q15" s="33">
        <v>0</v>
      </c>
      <c r="R15" s="34"/>
      <c r="S15" s="32"/>
      <c r="T15" s="30" t="s">
        <v>37</v>
      </c>
      <c r="U15" s="32"/>
      <c r="V15" s="32"/>
      <c r="W15" s="35" t="s">
        <v>60</v>
      </c>
      <c r="X15" s="35" t="s">
        <v>78</v>
      </c>
      <c r="Y15" s="35" t="s">
        <v>64</v>
      </c>
      <c r="Z15" s="35" t="s">
        <v>91</v>
      </c>
    </row>
    <row r="16" spans="1:26" ht="15" customHeight="1" x14ac:dyDescent="0.2">
      <c r="A16" s="27">
        <v>8031472</v>
      </c>
      <c r="B16" s="38" t="s">
        <v>105</v>
      </c>
      <c r="C16" s="27" t="s">
        <v>32</v>
      </c>
      <c r="D16" s="27">
        <v>891700037</v>
      </c>
      <c r="E16" s="28" t="s">
        <v>44</v>
      </c>
      <c r="F16" s="27">
        <v>669988</v>
      </c>
      <c r="G16" s="29">
        <v>44182</v>
      </c>
      <c r="H16" s="29">
        <v>44216</v>
      </c>
      <c r="I16" s="30" t="s">
        <v>52</v>
      </c>
      <c r="J16" s="31">
        <v>50700</v>
      </c>
      <c r="K16" s="31">
        <v>0</v>
      </c>
      <c r="L16" s="31">
        <v>0</v>
      </c>
      <c r="M16" s="31">
        <v>50700</v>
      </c>
      <c r="N16" s="32" t="s">
        <v>25</v>
      </c>
      <c r="O16" s="33">
        <v>0</v>
      </c>
      <c r="P16" s="33">
        <v>0</v>
      </c>
      <c r="Q16" s="33">
        <v>0</v>
      </c>
      <c r="R16" s="34"/>
      <c r="S16" s="32"/>
      <c r="T16" s="30" t="s">
        <v>37</v>
      </c>
      <c r="U16" s="32"/>
      <c r="V16" s="32"/>
      <c r="W16" s="35" t="s">
        <v>60</v>
      </c>
      <c r="X16" s="35" t="s">
        <v>78</v>
      </c>
      <c r="Y16" s="35" t="s">
        <v>64</v>
      </c>
      <c r="Z16" s="35" t="s">
        <v>91</v>
      </c>
    </row>
    <row r="17" spans="1:26" ht="15" customHeight="1" x14ac:dyDescent="0.2">
      <c r="A17" s="27">
        <v>8033016</v>
      </c>
      <c r="B17" s="38" t="s">
        <v>106</v>
      </c>
      <c r="C17" s="27" t="s">
        <v>32</v>
      </c>
      <c r="D17" s="27">
        <v>891700037</v>
      </c>
      <c r="E17" s="28" t="s">
        <v>44</v>
      </c>
      <c r="F17" s="27">
        <v>669988</v>
      </c>
      <c r="G17" s="29">
        <v>44186</v>
      </c>
      <c r="H17" s="29">
        <v>44216</v>
      </c>
      <c r="I17" s="30" t="s">
        <v>52</v>
      </c>
      <c r="J17" s="31">
        <v>425300</v>
      </c>
      <c r="K17" s="31">
        <v>0</v>
      </c>
      <c r="L17" s="31">
        <v>0</v>
      </c>
      <c r="M17" s="31">
        <v>425300</v>
      </c>
      <c r="N17" s="32" t="s">
        <v>25</v>
      </c>
      <c r="O17" s="33">
        <v>0</v>
      </c>
      <c r="P17" s="33">
        <v>0</v>
      </c>
      <c r="Q17" s="33">
        <v>0</v>
      </c>
      <c r="R17" s="34"/>
      <c r="S17" s="32"/>
      <c r="T17" s="30" t="s">
        <v>37</v>
      </c>
      <c r="U17" s="32"/>
      <c r="V17" s="32"/>
      <c r="W17" s="35" t="s">
        <v>60</v>
      </c>
      <c r="X17" s="35" t="s">
        <v>78</v>
      </c>
      <c r="Y17" s="35" t="s">
        <v>64</v>
      </c>
      <c r="Z17" s="35" t="s">
        <v>91</v>
      </c>
    </row>
    <row r="18" spans="1:26" ht="15" customHeight="1" x14ac:dyDescent="0.2">
      <c r="A18" s="27">
        <v>8033899</v>
      </c>
      <c r="B18" s="38" t="s">
        <v>107</v>
      </c>
      <c r="C18" s="27" t="s">
        <v>32</v>
      </c>
      <c r="D18" s="27">
        <v>891700037</v>
      </c>
      <c r="E18" s="28" t="s">
        <v>44</v>
      </c>
      <c r="F18" s="27">
        <v>669988</v>
      </c>
      <c r="G18" s="29">
        <v>44188</v>
      </c>
      <c r="H18" s="29">
        <v>44216</v>
      </c>
      <c r="I18" s="30" t="s">
        <v>52</v>
      </c>
      <c r="J18" s="31">
        <v>292600</v>
      </c>
      <c r="K18" s="31">
        <v>0</v>
      </c>
      <c r="L18" s="31">
        <v>0</v>
      </c>
      <c r="M18" s="31">
        <v>292600</v>
      </c>
      <c r="N18" s="32" t="s">
        <v>25</v>
      </c>
      <c r="O18" s="33">
        <v>0</v>
      </c>
      <c r="P18" s="33">
        <v>0</v>
      </c>
      <c r="Q18" s="33">
        <v>0</v>
      </c>
      <c r="R18" s="34"/>
      <c r="S18" s="32"/>
      <c r="T18" s="30" t="s">
        <v>37</v>
      </c>
      <c r="U18" s="32"/>
      <c r="V18" s="32"/>
      <c r="W18" s="35" t="s">
        <v>60</v>
      </c>
      <c r="X18" s="35" t="s">
        <v>78</v>
      </c>
      <c r="Y18" s="35" t="s">
        <v>64</v>
      </c>
      <c r="Z18" s="35" t="s">
        <v>86</v>
      </c>
    </row>
    <row r="19" spans="1:26" ht="15" customHeight="1" x14ac:dyDescent="0.2">
      <c r="A19" s="27">
        <v>8081385</v>
      </c>
      <c r="B19" s="36" t="s">
        <v>108</v>
      </c>
      <c r="C19" s="27" t="s">
        <v>32</v>
      </c>
      <c r="D19" s="27">
        <v>891700037</v>
      </c>
      <c r="E19" s="28" t="s">
        <v>44</v>
      </c>
      <c r="F19" s="27">
        <v>671096</v>
      </c>
      <c r="G19" s="29">
        <v>44314</v>
      </c>
      <c r="H19" s="29">
        <v>44326</v>
      </c>
      <c r="I19" s="30" t="s">
        <v>51</v>
      </c>
      <c r="J19" s="31">
        <v>24227360</v>
      </c>
      <c r="K19" s="31">
        <v>0</v>
      </c>
      <c r="L19" s="31">
        <v>0</v>
      </c>
      <c r="M19" s="31">
        <v>24227360</v>
      </c>
      <c r="N19" s="32" t="s">
        <v>25</v>
      </c>
      <c r="O19" s="33">
        <v>0</v>
      </c>
      <c r="P19" s="33">
        <v>0</v>
      </c>
      <c r="Q19" s="33">
        <v>0</v>
      </c>
      <c r="R19" s="34"/>
      <c r="S19" s="32"/>
      <c r="T19" s="32"/>
      <c r="U19" s="32"/>
      <c r="V19" s="32"/>
      <c r="W19" s="35" t="s">
        <v>60</v>
      </c>
      <c r="X19" s="35" t="s">
        <v>80</v>
      </c>
      <c r="Y19" s="35" t="s">
        <v>71</v>
      </c>
      <c r="Z19" s="35" t="s">
        <v>89</v>
      </c>
    </row>
    <row r="20" spans="1:26" ht="15" customHeight="1" x14ac:dyDescent="0.2">
      <c r="A20" s="27">
        <v>8081612</v>
      </c>
      <c r="B20" s="36" t="s">
        <v>109</v>
      </c>
      <c r="C20" s="27" t="s">
        <v>32</v>
      </c>
      <c r="D20" s="27">
        <v>891700037</v>
      </c>
      <c r="E20" s="28" t="s">
        <v>44</v>
      </c>
      <c r="F20" s="27">
        <v>671096</v>
      </c>
      <c r="G20" s="29">
        <v>44314</v>
      </c>
      <c r="H20" s="29">
        <v>44326</v>
      </c>
      <c r="I20" s="30" t="s">
        <v>51</v>
      </c>
      <c r="J20" s="31">
        <v>162517</v>
      </c>
      <c r="K20" s="31">
        <v>0</v>
      </c>
      <c r="L20" s="31">
        <v>0</v>
      </c>
      <c r="M20" s="31">
        <v>162517</v>
      </c>
      <c r="N20" s="32" t="s">
        <v>25</v>
      </c>
      <c r="O20" s="33">
        <v>0</v>
      </c>
      <c r="P20" s="33">
        <v>0</v>
      </c>
      <c r="Q20" s="33">
        <v>0</v>
      </c>
      <c r="R20" s="34"/>
      <c r="S20" s="32"/>
      <c r="T20" s="32"/>
      <c r="U20" s="32"/>
      <c r="V20" s="32"/>
      <c r="W20" s="35" t="s">
        <v>60</v>
      </c>
      <c r="X20" s="35" t="s">
        <v>80</v>
      </c>
      <c r="Y20" s="35" t="s">
        <v>71</v>
      </c>
      <c r="Z20" s="37" t="s">
        <v>87</v>
      </c>
    </row>
    <row r="21" spans="1:26" ht="15" customHeight="1" x14ac:dyDescent="0.2">
      <c r="A21" s="27">
        <v>8159700</v>
      </c>
      <c r="B21" s="38" t="s">
        <v>110</v>
      </c>
      <c r="C21" s="27" t="s">
        <v>32</v>
      </c>
      <c r="D21" s="27">
        <v>891700037</v>
      </c>
      <c r="E21" s="28" t="s">
        <v>44</v>
      </c>
      <c r="F21" s="27">
        <v>673131</v>
      </c>
      <c r="G21" s="29">
        <v>44519</v>
      </c>
      <c r="H21" s="29">
        <v>44609</v>
      </c>
      <c r="I21" s="30" t="s">
        <v>52</v>
      </c>
      <c r="J21" s="31">
        <v>216310</v>
      </c>
      <c r="K21" s="31">
        <v>0</v>
      </c>
      <c r="L21" s="31">
        <v>0</v>
      </c>
      <c r="M21" s="31">
        <v>216310</v>
      </c>
      <c r="N21" s="32" t="s">
        <v>25</v>
      </c>
      <c r="O21" s="33">
        <v>0</v>
      </c>
      <c r="P21" s="33">
        <v>0</v>
      </c>
      <c r="Q21" s="33">
        <v>0</v>
      </c>
      <c r="R21" s="34"/>
      <c r="S21" s="32"/>
      <c r="T21" s="30" t="s">
        <v>38</v>
      </c>
      <c r="U21" s="32"/>
      <c r="V21" s="32"/>
      <c r="W21" s="35" t="s">
        <v>73</v>
      </c>
      <c r="X21" s="35" t="s">
        <v>78</v>
      </c>
      <c r="Y21" s="35" t="s">
        <v>68</v>
      </c>
      <c r="Z21" s="35" t="s">
        <v>92</v>
      </c>
    </row>
    <row r="22" spans="1:26" ht="15" customHeight="1" x14ac:dyDescent="0.2">
      <c r="A22" s="27">
        <v>8187203</v>
      </c>
      <c r="B22" s="36" t="s">
        <v>111</v>
      </c>
      <c r="C22" s="27" t="s">
        <v>32</v>
      </c>
      <c r="D22" s="27">
        <v>891700037</v>
      </c>
      <c r="E22" s="28" t="s">
        <v>44</v>
      </c>
      <c r="F22" s="27">
        <v>673584</v>
      </c>
      <c r="G22" s="29">
        <v>44584</v>
      </c>
      <c r="H22" s="29">
        <v>44630</v>
      </c>
      <c r="I22" s="30" t="s">
        <v>52</v>
      </c>
      <c r="J22" s="31">
        <v>7816515</v>
      </c>
      <c r="K22" s="31">
        <v>0</v>
      </c>
      <c r="L22" s="31">
        <v>7816515</v>
      </c>
      <c r="M22" s="31">
        <v>0</v>
      </c>
      <c r="N22" s="32" t="s">
        <v>25</v>
      </c>
      <c r="O22" s="33">
        <v>0</v>
      </c>
      <c r="P22" s="33">
        <v>0</v>
      </c>
      <c r="Q22" s="33">
        <v>0</v>
      </c>
      <c r="R22" s="34"/>
      <c r="S22" s="32"/>
      <c r="T22" s="30" t="s">
        <v>39</v>
      </c>
      <c r="U22" s="30" t="s">
        <v>53</v>
      </c>
      <c r="V22" s="35"/>
      <c r="W22" s="35" t="s">
        <v>61</v>
      </c>
      <c r="X22" s="35" t="s">
        <v>81</v>
      </c>
      <c r="Y22" s="35" t="s">
        <v>81</v>
      </c>
      <c r="Z22" s="35" t="s">
        <v>94</v>
      </c>
    </row>
    <row r="23" spans="1:26" ht="15" customHeight="1" x14ac:dyDescent="0.2">
      <c r="A23" s="27">
        <v>8200515</v>
      </c>
      <c r="B23" s="36" t="s">
        <v>112</v>
      </c>
      <c r="C23" s="27" t="s">
        <v>32</v>
      </c>
      <c r="D23" s="27">
        <v>891700037</v>
      </c>
      <c r="E23" s="28" t="s">
        <v>44</v>
      </c>
      <c r="F23" s="27">
        <v>673852</v>
      </c>
      <c r="G23" s="29">
        <v>44613</v>
      </c>
      <c r="H23" s="29">
        <v>44662</v>
      </c>
      <c r="I23" s="30" t="s">
        <v>52</v>
      </c>
      <c r="J23" s="31">
        <v>444237</v>
      </c>
      <c r="K23" s="31">
        <v>0</v>
      </c>
      <c r="L23" s="31">
        <v>444237</v>
      </c>
      <c r="M23" s="31">
        <v>0</v>
      </c>
      <c r="N23" s="32" t="s">
        <v>25</v>
      </c>
      <c r="O23" s="33">
        <v>0</v>
      </c>
      <c r="P23" s="33">
        <v>0</v>
      </c>
      <c r="Q23" s="33">
        <v>0</v>
      </c>
      <c r="R23" s="34"/>
      <c r="S23" s="32"/>
      <c r="T23" s="30" t="s">
        <v>40</v>
      </c>
      <c r="U23" s="30" t="s">
        <v>39</v>
      </c>
      <c r="V23" s="35"/>
      <c r="W23" s="35" t="s">
        <v>61</v>
      </c>
      <c r="X23" s="35" t="s">
        <v>81</v>
      </c>
      <c r="Y23" s="35" t="s">
        <v>81</v>
      </c>
      <c r="Z23" s="35" t="s">
        <v>94</v>
      </c>
    </row>
    <row r="24" spans="1:26" ht="15" customHeight="1" x14ac:dyDescent="0.2">
      <c r="A24" s="27">
        <v>8371611</v>
      </c>
      <c r="B24" s="40" t="s">
        <v>113</v>
      </c>
      <c r="C24" s="27" t="s">
        <v>32</v>
      </c>
      <c r="D24" s="27">
        <v>891700037</v>
      </c>
      <c r="E24" s="28" t="s">
        <v>44</v>
      </c>
      <c r="F24" s="27">
        <v>676109</v>
      </c>
      <c r="G24" s="29">
        <v>44826</v>
      </c>
      <c r="H24" s="29">
        <v>45027</v>
      </c>
      <c r="I24" s="30" t="s">
        <v>52</v>
      </c>
      <c r="J24" s="31">
        <v>57800</v>
      </c>
      <c r="K24" s="31">
        <v>0</v>
      </c>
      <c r="L24" s="31">
        <v>0</v>
      </c>
      <c r="M24" s="31">
        <v>57800</v>
      </c>
      <c r="N24" s="32" t="s">
        <v>25</v>
      </c>
      <c r="O24" s="33">
        <v>0</v>
      </c>
      <c r="P24" s="33">
        <v>0</v>
      </c>
      <c r="Q24" s="33">
        <v>0</v>
      </c>
      <c r="R24" s="34"/>
      <c r="S24" s="32"/>
      <c r="T24" s="30" t="s">
        <v>41</v>
      </c>
      <c r="U24" s="32"/>
      <c r="V24" s="32"/>
      <c r="W24" s="35" t="s">
        <v>72</v>
      </c>
      <c r="X24" s="35" t="s">
        <v>78</v>
      </c>
      <c r="Y24" s="35" t="s">
        <v>69</v>
      </c>
      <c r="Z24" s="41" t="s">
        <v>72</v>
      </c>
    </row>
    <row r="25" spans="1:26" ht="15" customHeight="1" x14ac:dyDescent="0.2">
      <c r="A25" s="27">
        <v>8479170</v>
      </c>
      <c r="B25" s="40" t="s">
        <v>114</v>
      </c>
      <c r="C25" s="27" t="s">
        <v>32</v>
      </c>
      <c r="D25" s="27">
        <v>891700037</v>
      </c>
      <c r="E25" s="28" t="s">
        <v>44</v>
      </c>
      <c r="F25" s="27">
        <v>677613</v>
      </c>
      <c r="G25" s="29">
        <v>44923</v>
      </c>
      <c r="H25" s="29">
        <v>45027</v>
      </c>
      <c r="I25" s="30" t="s">
        <v>52</v>
      </c>
      <c r="J25" s="31">
        <v>99000</v>
      </c>
      <c r="K25" s="31">
        <v>0</v>
      </c>
      <c r="L25" s="31">
        <v>0</v>
      </c>
      <c r="M25" s="31">
        <v>99000</v>
      </c>
      <c r="N25" s="32" t="s">
        <v>25</v>
      </c>
      <c r="O25" s="33">
        <v>0</v>
      </c>
      <c r="P25" s="33">
        <v>0</v>
      </c>
      <c r="Q25" s="33">
        <v>0</v>
      </c>
      <c r="R25" s="34"/>
      <c r="S25" s="32"/>
      <c r="T25" s="30" t="s">
        <v>42</v>
      </c>
      <c r="U25" s="30" t="s">
        <v>41</v>
      </c>
      <c r="V25" s="35"/>
      <c r="W25" s="35" t="s">
        <v>72</v>
      </c>
      <c r="X25" s="35" t="s">
        <v>78</v>
      </c>
      <c r="Y25" s="35" t="s">
        <v>70</v>
      </c>
      <c r="Z25" s="41" t="s">
        <v>72</v>
      </c>
    </row>
    <row r="26" spans="1:26" ht="15" customHeight="1" x14ac:dyDescent="0.2">
      <c r="A26" s="27">
        <v>8647957</v>
      </c>
      <c r="B26" s="27" t="s">
        <v>9</v>
      </c>
      <c r="C26" s="27" t="s">
        <v>32</v>
      </c>
      <c r="D26" s="27">
        <v>891700037</v>
      </c>
      <c r="E26" s="28" t="s">
        <v>44</v>
      </c>
      <c r="F26" s="27">
        <v>679185</v>
      </c>
      <c r="G26" s="29">
        <v>45077</v>
      </c>
      <c r="H26" s="29">
        <v>45092</v>
      </c>
      <c r="I26" s="30" t="s">
        <v>52</v>
      </c>
      <c r="J26" s="31">
        <v>100500</v>
      </c>
      <c r="K26" s="31">
        <v>0</v>
      </c>
      <c r="L26" s="31">
        <v>100500</v>
      </c>
      <c r="M26" s="31">
        <v>0</v>
      </c>
      <c r="N26" s="32" t="s">
        <v>25</v>
      </c>
      <c r="O26" s="33">
        <v>100500</v>
      </c>
      <c r="P26" s="33">
        <v>0</v>
      </c>
      <c r="Q26" s="33">
        <v>100500</v>
      </c>
      <c r="R26" s="34">
        <v>45628</v>
      </c>
      <c r="S26" s="32">
        <v>131</v>
      </c>
      <c r="T26" s="30" t="s">
        <v>41</v>
      </c>
      <c r="U26" s="30" t="s">
        <v>54</v>
      </c>
      <c r="V26" s="35"/>
      <c r="W26" s="35" t="s">
        <v>61</v>
      </c>
      <c r="X26" s="35" t="s">
        <v>81</v>
      </c>
      <c r="Y26" s="35" t="s">
        <v>81</v>
      </c>
      <c r="Z26" s="35" t="s">
        <v>94</v>
      </c>
    </row>
    <row r="27" spans="1:26" ht="15" customHeight="1" x14ac:dyDescent="0.2">
      <c r="A27" s="27">
        <v>8656645</v>
      </c>
      <c r="B27" s="27" t="s">
        <v>10</v>
      </c>
      <c r="C27" s="27" t="s">
        <v>32</v>
      </c>
      <c r="D27" s="27">
        <v>891700037</v>
      </c>
      <c r="E27" s="28" t="s">
        <v>44</v>
      </c>
      <c r="F27" s="27">
        <v>679290</v>
      </c>
      <c r="G27" s="29">
        <v>45086</v>
      </c>
      <c r="H27" s="29">
        <v>45120</v>
      </c>
      <c r="I27" s="30" t="s">
        <v>52</v>
      </c>
      <c r="J27" s="31">
        <v>1432797</v>
      </c>
      <c r="K27" s="31">
        <v>0</v>
      </c>
      <c r="L27" s="31">
        <f>1208997+223800</f>
        <v>1432797</v>
      </c>
      <c r="M27" s="31">
        <v>0</v>
      </c>
      <c r="N27" s="32" t="s">
        <v>25</v>
      </c>
      <c r="O27" s="33">
        <v>223800</v>
      </c>
      <c r="P27" s="33">
        <v>0</v>
      </c>
      <c r="Q27" s="33">
        <v>223800</v>
      </c>
      <c r="R27" s="34">
        <v>45628</v>
      </c>
      <c r="S27" s="32">
        <v>131</v>
      </c>
      <c r="T27" s="30" t="s">
        <v>41</v>
      </c>
      <c r="U27" s="30" t="s">
        <v>54</v>
      </c>
      <c r="V27" s="32"/>
      <c r="W27" s="35" t="s">
        <v>61</v>
      </c>
      <c r="X27" s="35" t="s">
        <v>81</v>
      </c>
      <c r="Y27" s="35" t="s">
        <v>81</v>
      </c>
      <c r="Z27" s="35" t="s">
        <v>94</v>
      </c>
    </row>
    <row r="28" spans="1:26" ht="15" customHeight="1" x14ac:dyDescent="0.2">
      <c r="A28" s="27">
        <v>8662054</v>
      </c>
      <c r="B28" s="27" t="s">
        <v>11</v>
      </c>
      <c r="C28" s="27" t="s">
        <v>32</v>
      </c>
      <c r="D28" s="27">
        <v>891700037</v>
      </c>
      <c r="E28" s="28" t="s">
        <v>44</v>
      </c>
      <c r="F28" s="27">
        <v>679290</v>
      </c>
      <c r="G28" s="29">
        <v>45093</v>
      </c>
      <c r="H28" s="29">
        <v>45120</v>
      </c>
      <c r="I28" s="30" t="s">
        <v>52</v>
      </c>
      <c r="J28" s="31">
        <v>494140</v>
      </c>
      <c r="K28" s="31">
        <v>43700</v>
      </c>
      <c r="L28" s="31">
        <f>294340+156100</f>
        <v>450440</v>
      </c>
      <c r="M28" s="31">
        <v>0</v>
      </c>
      <c r="N28" s="32" t="s">
        <v>25</v>
      </c>
      <c r="O28" s="33">
        <v>199800</v>
      </c>
      <c r="P28" s="33">
        <v>43700</v>
      </c>
      <c r="Q28" s="33">
        <v>156100</v>
      </c>
      <c r="R28" s="34">
        <v>45628</v>
      </c>
      <c r="S28" s="32">
        <v>131</v>
      </c>
      <c r="T28" s="30" t="s">
        <v>41</v>
      </c>
      <c r="U28" s="30" t="s">
        <v>54</v>
      </c>
      <c r="V28" s="30"/>
      <c r="W28" s="35" t="s">
        <v>61</v>
      </c>
      <c r="X28" s="35" t="s">
        <v>81</v>
      </c>
      <c r="Y28" s="35" t="s">
        <v>81</v>
      </c>
      <c r="Z28" s="35" t="s">
        <v>94</v>
      </c>
    </row>
    <row r="29" spans="1:26" ht="15" customHeight="1" x14ac:dyDescent="0.2">
      <c r="A29" s="27">
        <v>8973958</v>
      </c>
      <c r="B29" s="27" t="s">
        <v>29</v>
      </c>
      <c r="C29" s="27" t="s">
        <v>32</v>
      </c>
      <c r="D29" s="27">
        <v>891700037</v>
      </c>
      <c r="E29" s="28" t="s">
        <v>44</v>
      </c>
      <c r="F29" s="27">
        <v>682081</v>
      </c>
      <c r="G29" s="29">
        <v>45357</v>
      </c>
      <c r="H29" s="29">
        <v>45393</v>
      </c>
      <c r="I29" s="30" t="s">
        <v>52</v>
      </c>
      <c r="J29" s="31">
        <v>2294361</v>
      </c>
      <c r="K29" s="31">
        <v>1203400</v>
      </c>
      <c r="L29" s="31">
        <f>661261+429700</f>
        <v>1090961</v>
      </c>
      <c r="M29" s="31">
        <v>0</v>
      </c>
      <c r="N29" s="32" t="s">
        <v>26</v>
      </c>
      <c r="O29" s="33">
        <v>1633100</v>
      </c>
      <c r="P29" s="33">
        <v>1203400</v>
      </c>
      <c r="Q29" s="33">
        <v>429700</v>
      </c>
      <c r="R29" s="34">
        <v>45628</v>
      </c>
      <c r="S29" s="32">
        <v>131</v>
      </c>
      <c r="T29" s="30" t="s">
        <v>45</v>
      </c>
      <c r="U29" s="30"/>
      <c r="V29" s="30"/>
      <c r="W29" s="35" t="s">
        <v>61</v>
      </c>
      <c r="X29" s="35" t="s">
        <v>81</v>
      </c>
      <c r="Y29" s="35" t="s">
        <v>81</v>
      </c>
      <c r="Z29" s="35" t="s">
        <v>94</v>
      </c>
    </row>
    <row r="30" spans="1:26" ht="15" customHeight="1" x14ac:dyDescent="0.2">
      <c r="A30" s="27">
        <v>9092583</v>
      </c>
      <c r="B30" s="27" t="s">
        <v>30</v>
      </c>
      <c r="C30" s="27" t="s">
        <v>32</v>
      </c>
      <c r="D30" s="27">
        <v>891700037</v>
      </c>
      <c r="E30" s="28" t="s">
        <v>44</v>
      </c>
      <c r="F30" s="27">
        <v>682876</v>
      </c>
      <c r="G30" s="29">
        <v>45456</v>
      </c>
      <c r="H30" s="29">
        <v>45485</v>
      </c>
      <c r="I30" s="30" t="s">
        <v>52</v>
      </c>
      <c r="J30" s="31">
        <v>1114269</v>
      </c>
      <c r="K30" s="31">
        <v>0</v>
      </c>
      <c r="L30" s="31">
        <f>645619+468650</f>
        <v>1114269</v>
      </c>
      <c r="M30" s="31">
        <v>0</v>
      </c>
      <c r="N30" s="32" t="s">
        <v>27</v>
      </c>
      <c r="O30" s="33">
        <v>468650</v>
      </c>
      <c r="P30" s="33">
        <v>0</v>
      </c>
      <c r="Q30" s="33">
        <v>468650</v>
      </c>
      <c r="R30" s="34">
        <v>45628</v>
      </c>
      <c r="S30" s="32">
        <v>131</v>
      </c>
      <c r="T30" s="30" t="s">
        <v>46</v>
      </c>
      <c r="U30" s="32"/>
      <c r="V30" s="32"/>
      <c r="W30" s="35" t="s">
        <v>61</v>
      </c>
      <c r="X30" s="35" t="s">
        <v>81</v>
      </c>
      <c r="Y30" s="35" t="s">
        <v>81</v>
      </c>
      <c r="Z30" s="35" t="s">
        <v>94</v>
      </c>
    </row>
    <row r="31" spans="1:26" ht="15" customHeight="1" x14ac:dyDescent="0.2">
      <c r="A31" s="27">
        <v>9108990</v>
      </c>
      <c r="B31" s="27" t="s">
        <v>115</v>
      </c>
      <c r="C31" s="27" t="s">
        <v>32</v>
      </c>
      <c r="D31" s="27">
        <v>891700037</v>
      </c>
      <c r="E31" s="28" t="s">
        <v>44</v>
      </c>
      <c r="F31" s="27">
        <v>682876</v>
      </c>
      <c r="G31" s="29">
        <v>45468</v>
      </c>
      <c r="H31" s="29">
        <v>45485</v>
      </c>
      <c r="I31" s="30" t="s">
        <v>52</v>
      </c>
      <c r="J31" s="31">
        <v>471311</v>
      </c>
      <c r="K31" s="31">
        <v>0</v>
      </c>
      <c r="L31" s="31">
        <v>444136</v>
      </c>
      <c r="M31" s="31">
        <v>27175</v>
      </c>
      <c r="N31" s="32" t="s">
        <v>27</v>
      </c>
      <c r="O31" s="33">
        <v>27175</v>
      </c>
      <c r="P31" s="33">
        <v>0</v>
      </c>
      <c r="Q31" s="33">
        <v>27175</v>
      </c>
      <c r="R31" s="34">
        <v>45628</v>
      </c>
      <c r="S31" s="32">
        <v>131</v>
      </c>
      <c r="T31" s="30" t="s">
        <v>43</v>
      </c>
      <c r="U31" s="30" t="s">
        <v>47</v>
      </c>
      <c r="V31" s="35"/>
      <c r="W31" s="35" t="s">
        <v>62</v>
      </c>
      <c r="X31" s="35" t="s">
        <v>79</v>
      </c>
      <c r="Y31" s="35" t="s">
        <v>66</v>
      </c>
      <c r="Z31" s="35" t="s">
        <v>90</v>
      </c>
    </row>
    <row r="32" spans="1:26" ht="15" customHeight="1" x14ac:dyDescent="0.2">
      <c r="A32" s="27">
        <v>9175810</v>
      </c>
      <c r="B32" s="27" t="s">
        <v>33</v>
      </c>
      <c r="C32" s="27" t="s">
        <v>32</v>
      </c>
      <c r="D32" s="27">
        <v>891700037</v>
      </c>
      <c r="E32" s="28" t="s">
        <v>44</v>
      </c>
      <c r="F32" s="27">
        <v>683586</v>
      </c>
      <c r="G32" s="29">
        <v>45524</v>
      </c>
      <c r="H32" s="29">
        <v>45546</v>
      </c>
      <c r="I32" s="30" t="s">
        <v>52</v>
      </c>
      <c r="J32" s="31">
        <v>230200</v>
      </c>
      <c r="K32" s="31">
        <v>0</v>
      </c>
      <c r="L32" s="31">
        <v>230200</v>
      </c>
      <c r="M32" s="31">
        <v>0</v>
      </c>
      <c r="N32" s="32" t="s">
        <v>27</v>
      </c>
      <c r="O32" s="33">
        <v>0</v>
      </c>
      <c r="P32" s="33">
        <v>0</v>
      </c>
      <c r="Q32" s="33">
        <v>0</v>
      </c>
      <c r="R32" s="34"/>
      <c r="S32" s="32"/>
      <c r="T32" s="30" t="s">
        <v>48</v>
      </c>
      <c r="U32" s="32"/>
      <c r="V32" s="32"/>
      <c r="W32" s="35" t="s">
        <v>61</v>
      </c>
      <c r="X32" s="35" t="s">
        <v>81</v>
      </c>
      <c r="Y32" s="35" t="s">
        <v>81</v>
      </c>
      <c r="Z32" s="35" t="s">
        <v>94</v>
      </c>
    </row>
    <row r="33" spans="1:25" ht="15" customHeight="1" x14ac:dyDescent="0.2">
      <c r="A33" s="5" t="s">
        <v>31</v>
      </c>
      <c r="B33" s="6" t="s">
        <v>7</v>
      </c>
      <c r="C33" s="6" t="s">
        <v>7</v>
      </c>
      <c r="D33" s="6" t="s">
        <v>7</v>
      </c>
      <c r="E33" s="6" t="s">
        <v>7</v>
      </c>
      <c r="F33" s="6" t="s">
        <v>7</v>
      </c>
      <c r="G33" s="6" t="s">
        <v>7</v>
      </c>
      <c r="H33" s="6" t="s">
        <v>7</v>
      </c>
      <c r="I33" s="6" t="s">
        <v>7</v>
      </c>
      <c r="J33" s="7">
        <f>SUBTOTAL(9,J6:J32)</f>
        <v>61036437</v>
      </c>
      <c r="K33" s="7">
        <f>SUBTOTAL(9,K6:K32)</f>
        <v>2347507</v>
      </c>
      <c r="L33" s="7">
        <f>SUBTOTAL(9,L6:L32)</f>
        <v>22777663</v>
      </c>
      <c r="M33" s="7">
        <f>SUBTOTAL(9,M6:M32)</f>
        <v>35911267</v>
      </c>
      <c r="N33" s="6" t="s">
        <v>7</v>
      </c>
      <c r="O33" s="7">
        <f>SUBTOTAL(9,O6:O32)</f>
        <v>2653025</v>
      </c>
      <c r="P33" s="7">
        <f>SUBTOTAL(9,P6:P32)</f>
        <v>1247100</v>
      </c>
      <c r="Q33" s="7">
        <f>SUBTOTAL(9,Q6:Q32)</f>
        <v>1405925</v>
      </c>
      <c r="R33" s="6" t="s">
        <v>7</v>
      </c>
      <c r="S33" s="6" t="s">
        <v>7</v>
      </c>
      <c r="T33" s="6" t="s">
        <v>7</v>
      </c>
      <c r="U33" s="6" t="s">
        <v>55</v>
      </c>
      <c r="V33" s="6" t="s">
        <v>7</v>
      </c>
      <c r="W33" s="3" t="s">
        <v>7</v>
      </c>
      <c r="X33" s="6" t="s">
        <v>7</v>
      </c>
      <c r="Y33" s="6" t="s">
        <v>7</v>
      </c>
    </row>
    <row r="36" spans="1:25" ht="15" customHeight="1" x14ac:dyDescent="0.2">
      <c r="T36" s="4"/>
      <c r="U36" s="2"/>
    </row>
    <row r="37" spans="1:25" ht="15" customHeight="1" x14ac:dyDescent="0.2">
      <c r="T37" s="4"/>
      <c r="U37" s="2"/>
    </row>
    <row r="38" spans="1:25" ht="15" customHeight="1" x14ac:dyDescent="0.2">
      <c r="T38" s="4"/>
      <c r="U38" s="2"/>
    </row>
    <row r="39" spans="1:25" ht="15" customHeight="1" x14ac:dyDescent="0.2">
      <c r="T39" s="4"/>
      <c r="U39" s="2"/>
    </row>
    <row r="40" spans="1:25" ht="15" customHeight="1" x14ac:dyDescent="0.2">
      <c r="T40" s="4"/>
      <c r="U40" s="2"/>
    </row>
    <row r="41" spans="1:25" ht="15" customHeight="1" x14ac:dyDescent="0.2">
      <c r="T41" s="4"/>
      <c r="U41" s="2"/>
    </row>
    <row r="42" spans="1:25" ht="15" customHeight="1" x14ac:dyDescent="0.2">
      <c r="T42" s="4"/>
      <c r="U42" s="2"/>
    </row>
    <row r="43" spans="1:25" ht="15" customHeight="1" x14ac:dyDescent="0.2">
      <c r="T43" s="4"/>
      <c r="U43" s="2"/>
    </row>
    <row r="44" spans="1:25" ht="15" customHeight="1" x14ac:dyDescent="0.2">
      <c r="T44" s="4"/>
      <c r="U44" s="2"/>
    </row>
    <row r="45" spans="1:25" ht="15" customHeight="1" x14ac:dyDescent="0.2">
      <c r="T45" s="4"/>
      <c r="U45" s="2"/>
    </row>
    <row r="46" spans="1:25" ht="15" customHeight="1" x14ac:dyDescent="0.2">
      <c r="T46" s="4"/>
      <c r="U46" s="2"/>
    </row>
    <row r="47" spans="1:25" ht="15" customHeight="1" x14ac:dyDescent="0.2">
      <c r="T47" s="4"/>
      <c r="U47" s="2"/>
    </row>
    <row r="48" spans="1:25" ht="15" customHeight="1" x14ac:dyDescent="0.2">
      <c r="T48" s="4"/>
      <c r="U48" s="2"/>
    </row>
    <row r="49" spans="20:21" ht="15" customHeight="1" x14ac:dyDescent="0.2">
      <c r="T49" s="4"/>
      <c r="U49" s="2"/>
    </row>
    <row r="50" spans="20:21" ht="15" customHeight="1" x14ac:dyDescent="0.2">
      <c r="T50" s="4"/>
      <c r="U50" s="2"/>
    </row>
    <row r="51" spans="20:21" ht="15" customHeight="1" x14ac:dyDescent="0.2">
      <c r="T51" s="4"/>
      <c r="U51" s="2"/>
    </row>
    <row r="53" spans="20:21" ht="15" customHeight="1" x14ac:dyDescent="0.2">
      <c r="U53" s="2"/>
    </row>
    <row r="54" spans="20:21" ht="15" customHeight="1" x14ac:dyDescent="0.2">
      <c r="U54" s="2"/>
    </row>
  </sheetData>
  <autoFilter ref="A5:Z32"/>
  <sortState ref="T36:T54">
    <sortCondition ref="T36:T54"/>
  </sortState>
  <mergeCells count="4">
    <mergeCell ref="A4:V4"/>
    <mergeCell ref="A1:V1"/>
    <mergeCell ref="A2:V2"/>
    <mergeCell ref="A3:V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zoomScale="75" zoomScaleNormal="75" workbookViewId="0">
      <selection activeCell="A12" sqref="A12"/>
    </sheetView>
  </sheetViews>
  <sheetFormatPr baseColWidth="10" defaultColWidth="22.7109375" defaultRowHeight="15" customHeight="1" x14ac:dyDescent="0.25"/>
  <cols>
    <col min="1" max="1" width="50.7109375" style="9" customWidth="1"/>
    <col min="2" max="16384" width="22.7109375" style="9"/>
  </cols>
  <sheetData>
    <row r="3" spans="1:6" ht="15" customHeight="1" x14ac:dyDescent="0.25">
      <c r="A3" s="10" t="s">
        <v>82</v>
      </c>
      <c r="B3" s="10" t="s">
        <v>76</v>
      </c>
    </row>
    <row r="4" spans="1:6" ht="45" customHeight="1" x14ac:dyDescent="0.25">
      <c r="A4" s="11" t="s">
        <v>74</v>
      </c>
      <c r="B4" s="12" t="s">
        <v>78</v>
      </c>
      <c r="C4" s="12" t="s">
        <v>79</v>
      </c>
      <c r="D4" s="12" t="s">
        <v>80</v>
      </c>
      <c r="E4" s="12" t="s">
        <v>81</v>
      </c>
      <c r="F4" s="12" t="s">
        <v>75</v>
      </c>
    </row>
    <row r="5" spans="1:6" ht="15" customHeight="1" x14ac:dyDescent="0.25">
      <c r="A5" s="8" t="s">
        <v>61</v>
      </c>
      <c r="B5" s="13"/>
      <c r="C5" s="13"/>
      <c r="D5" s="13"/>
      <c r="E5" s="13">
        <v>0</v>
      </c>
      <c r="F5" s="13">
        <v>0</v>
      </c>
    </row>
    <row r="6" spans="1:6" ht="15" customHeight="1" x14ac:dyDescent="0.25">
      <c r="A6" s="8" t="s">
        <v>62</v>
      </c>
      <c r="B6" s="13"/>
      <c r="C6" s="13">
        <v>27175</v>
      </c>
      <c r="D6" s="13"/>
      <c r="E6" s="13"/>
      <c r="F6" s="13">
        <v>27175</v>
      </c>
    </row>
    <row r="7" spans="1:6" ht="15" customHeight="1" x14ac:dyDescent="0.25">
      <c r="A7" s="8" t="s">
        <v>59</v>
      </c>
      <c r="B7" s="13"/>
      <c r="C7" s="13"/>
      <c r="D7" s="13"/>
      <c r="E7" s="13">
        <v>0</v>
      </c>
      <c r="F7" s="13">
        <v>0</v>
      </c>
    </row>
    <row r="8" spans="1:6" ht="15" customHeight="1" x14ac:dyDescent="0.25">
      <c r="A8" s="8" t="s">
        <v>60</v>
      </c>
      <c r="B8" s="13">
        <v>8393672</v>
      </c>
      <c r="C8" s="13"/>
      <c r="D8" s="13">
        <v>27117310</v>
      </c>
      <c r="E8" s="13"/>
      <c r="F8" s="13">
        <v>35510982</v>
      </c>
    </row>
    <row r="9" spans="1:6" ht="15" customHeight="1" x14ac:dyDescent="0.25">
      <c r="A9" s="8" t="s">
        <v>73</v>
      </c>
      <c r="B9" s="13">
        <v>216310</v>
      </c>
      <c r="C9" s="13"/>
      <c r="D9" s="13"/>
      <c r="E9" s="13"/>
      <c r="F9" s="13">
        <v>216310</v>
      </c>
    </row>
    <row r="10" spans="1:6" ht="15" customHeight="1" x14ac:dyDescent="0.25">
      <c r="A10" s="8" t="s">
        <v>72</v>
      </c>
      <c r="B10" s="13">
        <v>156800</v>
      </c>
      <c r="C10" s="13"/>
      <c r="D10" s="13"/>
      <c r="E10" s="13"/>
      <c r="F10" s="13">
        <v>156800</v>
      </c>
    </row>
    <row r="11" spans="1:6" ht="15" customHeight="1" x14ac:dyDescent="0.25">
      <c r="A11" s="8" t="s">
        <v>75</v>
      </c>
      <c r="B11" s="13">
        <v>8766782</v>
      </c>
      <c r="C11" s="13">
        <v>27175</v>
      </c>
      <c r="D11" s="13">
        <v>27117310</v>
      </c>
      <c r="E11" s="13">
        <v>0</v>
      </c>
      <c r="F11" s="13">
        <v>35911267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75" zoomScaleNormal="75" workbookViewId="0">
      <selection activeCell="A8" sqref="A8"/>
    </sheetView>
  </sheetViews>
  <sheetFormatPr baseColWidth="10" defaultColWidth="22.7109375" defaultRowHeight="15" customHeight="1" x14ac:dyDescent="0.25"/>
  <cols>
    <col min="1" max="1" width="50.7109375" style="9" customWidth="1"/>
    <col min="2" max="2" width="14.7109375" style="9" customWidth="1"/>
    <col min="3" max="4" width="18.7109375" style="9" customWidth="1"/>
    <col min="5" max="5" width="32.7109375" style="9" customWidth="1"/>
    <col min="6" max="6" width="18.7109375" style="9" customWidth="1"/>
    <col min="7" max="16384" width="22.7109375" style="9"/>
  </cols>
  <sheetData>
    <row r="1" spans="1:6" ht="15" customHeight="1" x14ac:dyDescent="0.25">
      <c r="A1" s="50" t="s">
        <v>57</v>
      </c>
      <c r="B1" s="49" t="s">
        <v>83</v>
      </c>
      <c r="C1" s="49"/>
      <c r="D1" s="49"/>
      <c r="E1" s="49"/>
      <c r="F1" s="50" t="s">
        <v>84</v>
      </c>
    </row>
    <row r="2" spans="1:6" ht="60" customHeight="1" x14ac:dyDescent="0.25">
      <c r="A2" s="50"/>
      <c r="B2" s="15" t="s">
        <v>81</v>
      </c>
      <c r="C2" s="15" t="s">
        <v>79</v>
      </c>
      <c r="D2" s="15" t="s">
        <v>78</v>
      </c>
      <c r="E2" s="15" t="s">
        <v>80</v>
      </c>
      <c r="F2" s="50"/>
    </row>
    <row r="3" spans="1:6" ht="15" customHeight="1" x14ac:dyDescent="0.25">
      <c r="A3" s="20" t="s">
        <v>61</v>
      </c>
      <c r="B3" s="14">
        <v>0</v>
      </c>
      <c r="C3" s="14">
        <v>0</v>
      </c>
      <c r="D3" s="14">
        <v>0</v>
      </c>
      <c r="E3" s="14">
        <v>0</v>
      </c>
      <c r="F3" s="14">
        <v>0</v>
      </c>
    </row>
    <row r="4" spans="1:6" ht="30" customHeight="1" x14ac:dyDescent="0.25">
      <c r="A4" s="20" t="s">
        <v>59</v>
      </c>
      <c r="B4" s="14">
        <v>0</v>
      </c>
      <c r="C4" s="14">
        <v>0</v>
      </c>
      <c r="D4" s="14">
        <v>0</v>
      </c>
      <c r="E4" s="14">
        <v>0</v>
      </c>
      <c r="F4" s="14">
        <v>0</v>
      </c>
    </row>
    <row r="5" spans="1:6" ht="15" customHeight="1" x14ac:dyDescent="0.25">
      <c r="A5" s="20" t="s">
        <v>62</v>
      </c>
      <c r="B5" s="14">
        <v>0</v>
      </c>
      <c r="C5" s="14">
        <v>27175</v>
      </c>
      <c r="D5" s="14">
        <v>0</v>
      </c>
      <c r="E5" s="14">
        <v>0</v>
      </c>
      <c r="F5" s="14">
        <v>27175</v>
      </c>
    </row>
    <row r="6" spans="1:6" ht="15" customHeight="1" x14ac:dyDescent="0.25">
      <c r="A6" s="20" t="s">
        <v>72</v>
      </c>
      <c r="B6" s="14">
        <v>0</v>
      </c>
      <c r="C6" s="14">
        <v>0</v>
      </c>
      <c r="D6" s="14">
        <v>156800</v>
      </c>
      <c r="E6" s="14">
        <v>0</v>
      </c>
      <c r="F6" s="14">
        <v>156800</v>
      </c>
    </row>
    <row r="7" spans="1:6" ht="30" customHeight="1" x14ac:dyDescent="0.25">
      <c r="A7" s="20" t="s">
        <v>73</v>
      </c>
      <c r="B7" s="14">
        <v>0</v>
      </c>
      <c r="C7" s="14">
        <v>0</v>
      </c>
      <c r="D7" s="14">
        <v>216310</v>
      </c>
      <c r="E7" s="14">
        <v>0</v>
      </c>
      <c r="F7" s="14">
        <v>216310</v>
      </c>
    </row>
    <row r="8" spans="1:6" ht="30" customHeight="1" x14ac:dyDescent="0.25">
      <c r="A8" s="20" t="s">
        <v>60</v>
      </c>
      <c r="B8" s="14">
        <v>0</v>
      </c>
      <c r="C8" s="14">
        <v>0</v>
      </c>
      <c r="D8" s="14">
        <v>8393672</v>
      </c>
      <c r="E8" s="14">
        <v>27117310</v>
      </c>
      <c r="F8" s="14">
        <v>35510982</v>
      </c>
    </row>
    <row r="9" spans="1:6" ht="15" customHeight="1" x14ac:dyDescent="0.25">
      <c r="A9" s="16" t="s">
        <v>84</v>
      </c>
      <c r="B9" s="17">
        <v>0</v>
      </c>
      <c r="C9" s="17">
        <v>27175</v>
      </c>
      <c r="D9" s="17">
        <v>8766782</v>
      </c>
      <c r="E9" s="17">
        <v>27117310</v>
      </c>
      <c r="F9" s="17">
        <v>35911267</v>
      </c>
    </row>
    <row r="10" spans="1:6" ht="15" customHeight="1" x14ac:dyDescent="0.25">
      <c r="B10" s="18">
        <f>B9/$F$9</f>
        <v>0</v>
      </c>
      <c r="C10" s="19">
        <f t="shared" ref="C10:E10" si="0">C9/$F$9</f>
        <v>7.5672629428530044E-4</v>
      </c>
      <c r="D10" s="18">
        <f t="shared" si="0"/>
        <v>0.24412343903098713</v>
      </c>
      <c r="E10" s="18">
        <f t="shared" si="0"/>
        <v>0.75511983467472754</v>
      </c>
    </row>
  </sheetData>
  <sortState ref="A3:F8">
    <sortCondition ref="F3:F8"/>
  </sortState>
  <mergeCells count="3">
    <mergeCell ref="B1:E1"/>
    <mergeCell ref="F1:F2"/>
    <mergeCell ref="A1:A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A2405C-CAF6-4A16-BE80-44FA82C7BEB6}"/>
</file>

<file path=customXml/itemProps2.xml><?xml version="1.0" encoding="utf-8"?>
<ds:datastoreItem xmlns:ds="http://schemas.openxmlformats.org/officeDocument/2006/customXml" ds:itemID="{69BD8138-2E4C-4B8E-9066-A15305EC490E}"/>
</file>

<file path=customXml/itemProps3.xml><?xml version="1.0" encoding="utf-8"?>
<ds:datastoreItem xmlns:ds="http://schemas.openxmlformats.org/officeDocument/2006/customXml" ds:itemID="{2A5411F8-4BD9-4C7A-AC5E-94F3D20B93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</vt:lpstr>
      <vt:lpstr>24-12</vt:lpstr>
      <vt:lpstr>TD</vt:lpstr>
      <vt:lpstr>Resumen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2025-03-31T17:07:25Z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