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xl/pivotTables/pivotTable1.xml" ContentType="application/vnd.openxmlformats-officedocument.spreadsheetml.pivotTable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xl/pivotCache/pivotCacheRecords1.xml" ContentType="application/vnd.openxmlformats-officedocument.spreadsheetml.pivotCacheRecord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BKcartera4\2016 a 2024 Ricardo\Gestion Ricardo T SRS\2025\Gestion 25-02\Obligacion 1 - Gestión de Cobro\3. Evidencias de cruces\Mapfre Seguros Grales\"/>
    </mc:Choice>
  </mc:AlternateContent>
  <bookViews>
    <workbookView xWindow="4140" yWindow="585" windowWidth="6045" windowHeight="5460"/>
  </bookViews>
  <sheets>
    <sheet name="24-12" sheetId="26" r:id="rId1"/>
    <sheet name="TD" sheetId="27" r:id="rId2"/>
    <sheet name="Resumen" sheetId="28" r:id="rId3"/>
  </sheets>
  <definedNames>
    <definedName name="_xlnm._FilterDatabase" localSheetId="0" hidden="1">'24-12'!$A$5:$Z$32</definedName>
    <definedName name="DetalladaEntidadesMayo_2019" localSheetId="2">#REF!</definedName>
    <definedName name="DetalladaEntidadesMayo_2019">#REF!</definedName>
    <definedName name="DetalladoCarteraEnero2017" localSheetId="2">#REF!</definedName>
    <definedName name="DetalladoCarteraEnero2017">#REF!</definedName>
    <definedName name="DetalladoCarteraFebrero2017" localSheetId="2">#REF!</definedName>
    <definedName name="DetalladoCarteraFebrero2017">#REF!</definedName>
    <definedName name="DetalladoCarteraMarzo2017" localSheetId="2">#REF!</definedName>
    <definedName name="DetalladoCarteraMarzo2017">#REF!</definedName>
    <definedName name="DetalladoCarteraOctubre" localSheetId="2">#REF!</definedName>
    <definedName name="DetalladoCarteraOctubre">#REF!</definedName>
  </definedNames>
  <calcPr calcId="162913"/>
  <pivotCaches>
    <pivotCache cacheId="8" r:id="rId4"/>
  </pivotCaches>
</workbook>
</file>

<file path=xl/calcChain.xml><?xml version="1.0" encoding="utf-8"?>
<calcChain xmlns="http://schemas.openxmlformats.org/spreadsheetml/2006/main">
  <c r="E10" i="28" l="1"/>
  <c r="D10" i="28"/>
  <c r="C10" i="28"/>
  <c r="B10" i="28"/>
  <c r="L30" i="26"/>
  <c r="L29" i="26"/>
  <c r="L28" i="26"/>
  <c r="L27" i="26"/>
  <c r="K7" i="26"/>
  <c r="K6" i="26"/>
  <c r="Q33" i="26" l="1"/>
  <c r="P33" i="26"/>
  <c r="O33" i="26"/>
  <c r="M33" i="26"/>
  <c r="L33" i="26"/>
  <c r="K33" i="26"/>
  <c r="J33" i="26"/>
</calcChain>
</file>

<file path=xl/sharedStrings.xml><?xml version="1.0" encoding="utf-8"?>
<sst xmlns="http://schemas.openxmlformats.org/spreadsheetml/2006/main" count="335" uniqueCount="111">
  <si>
    <t>Nit</t>
  </si>
  <si>
    <t>Fecha Factura</t>
  </si>
  <si>
    <t>000000620296</t>
  </si>
  <si>
    <t>000000643197</t>
  </si>
  <si>
    <t>000007406279</t>
  </si>
  <si>
    <t>000007406436</t>
  </si>
  <si>
    <t>000007424477</t>
  </si>
  <si>
    <t>000008023497</t>
  </si>
  <si>
    <t>000008031472</t>
  </si>
  <si>
    <t>000008025124</t>
  </si>
  <si>
    <t>000008033016</t>
  </si>
  <si>
    <t>000008024857</t>
  </si>
  <si>
    <t>000008033899</t>
  </si>
  <si>
    <t>000008027427</t>
  </si>
  <si>
    <t>000008026921</t>
  </si>
  <si>
    <t>Nombre Tercero</t>
  </si>
  <si>
    <t>N. Factura</t>
  </si>
  <si>
    <t>SUBRED INTEGRADA DE SERVICIOS DE SALUD SUR E.S.E.</t>
  </si>
  <si>
    <t>000008081385</t>
  </si>
  <si>
    <t>000008081612</t>
  </si>
  <si>
    <t>000008159700</t>
  </si>
  <si>
    <t>000008187203</t>
  </si>
  <si>
    <t>000008200515</t>
  </si>
  <si>
    <t xml:space="preserve"> </t>
  </si>
  <si>
    <t>000008371611</t>
  </si>
  <si>
    <t>000008479170</t>
  </si>
  <si>
    <t>SUBGERENCIA FINANCIERA - AREA DE CARTERA</t>
  </si>
  <si>
    <t>000008647957</t>
  </si>
  <si>
    <t>000008656645</t>
  </si>
  <si>
    <t>000008662054</t>
  </si>
  <si>
    <t>Regimen</t>
  </si>
  <si>
    <t>N. Radicado</t>
  </si>
  <si>
    <t>Fecha Radicado</t>
  </si>
  <si>
    <t>Facturado</t>
  </si>
  <si>
    <t>Notas Credito</t>
  </si>
  <si>
    <t>Traslados</t>
  </si>
  <si>
    <t>Edad</t>
  </si>
  <si>
    <t>Valor Aceptado Por Subred</t>
  </si>
  <si>
    <t>Valor Aceptado Por ERP</t>
  </si>
  <si>
    <t>Fecha Firma Del Acta</t>
  </si>
  <si>
    <t>N. Acta</t>
  </si>
  <si>
    <t>Respuesta Objecion 2</t>
  </si>
  <si>
    <t>Respuesta Objecion 3</t>
  </si>
  <si>
    <t>6. Mayor a 361 días</t>
  </si>
  <si>
    <t>5. De 181 a 360 días</t>
  </si>
  <si>
    <t>4. De 91 a 180 días</t>
  </si>
  <si>
    <t>Respuesta Objecion 1</t>
  </si>
  <si>
    <t>000008973958</t>
  </si>
  <si>
    <t>000009092583</t>
  </si>
  <si>
    <t>000009108990</t>
  </si>
  <si>
    <t>Totales</t>
  </si>
  <si>
    <t>Accidente de Tránsito</t>
  </si>
  <si>
    <t>000009175810</t>
  </si>
  <si>
    <t>GL-00672-17</t>
  </si>
  <si>
    <t>GL-01109-17</t>
  </si>
  <si>
    <t>GL-00434-21</t>
  </si>
  <si>
    <t>GL-00433-21</t>
  </si>
  <si>
    <t>GL-01246-24</t>
  </si>
  <si>
    <t>GL-01245-24</t>
  </si>
  <si>
    <t>GL-00072-24</t>
  </si>
  <si>
    <t>GL-01248-24</t>
  </si>
  <si>
    <t>GL-00073-24</t>
  </si>
  <si>
    <t>GL-02207-24</t>
  </si>
  <si>
    <t xml:space="preserve">MAPFRE SEGUROS GENERALES DE COLOMBIA S.A.   </t>
  </si>
  <si>
    <t>GL-02936-24</t>
  </si>
  <si>
    <t>GL-02937-24</t>
  </si>
  <si>
    <t>GL-02935-24</t>
  </si>
  <si>
    <t>GL-02934-24</t>
  </si>
  <si>
    <t>Estado Cierre</t>
  </si>
  <si>
    <t>Valor Glosa Conciliada a 25-Dic-24</t>
  </si>
  <si>
    <t>LIBRE PARA PAGO SIN OBJECIONES A LA FECHA</t>
  </si>
  <si>
    <t>EN GLOSA U OTRO ESTADO</t>
  </si>
  <si>
    <t>GL-03154-24</t>
  </si>
  <si>
    <t>GL-03155-24</t>
  </si>
  <si>
    <t xml:space="preserve">  </t>
  </si>
  <si>
    <t>CORTE: 31-DIC-24</t>
  </si>
  <si>
    <t>Estado ERP</t>
  </si>
  <si>
    <t>Factura ERP</t>
  </si>
  <si>
    <t>SALDO PRESCRITO SEGÚN TERMINOS DE LEY - GLOSA RATIFICADA</t>
  </si>
  <si>
    <t>SALDO PRESCRITO SEGÚN TERMINOS DE LEY - NO REGISTRA EN BASES</t>
  </si>
  <si>
    <t>FACTURA CANCELADA</t>
  </si>
  <si>
    <t>SALDO EN GLOSA LEVANTADA</t>
  </si>
  <si>
    <t>Observaciones Subred</t>
  </si>
  <si>
    <t>Factura radicada el 20/ene/2021. Glosa contestada mediante documento GL-00433-21 el 18/mar/2021.</t>
  </si>
  <si>
    <t>Factura radicada el 20/ene/2021. Glosa contestada mediante documento GL-00434-21 el 18/mar/2021.</t>
  </si>
  <si>
    <t>Factura conciliada en acta médica 131 del 02/dic/2024.</t>
  </si>
  <si>
    <t>Saldo 17-02-25</t>
  </si>
  <si>
    <t>Factura radicada el 17/feb/2022. Glosa contestada mediante documento GL-01246-24 el 20/may/2024.</t>
  </si>
  <si>
    <t>Factura radicada el 11/abr/2023. Glosa contestada mediante documento GL-01248-24 el 20/may/2024.</t>
  </si>
  <si>
    <t>Factura radicada el 11/abr/2023. Glosa contestada mediante documentos GL-00073-24 el 02/abr/2024 y GL-01248-24 el 20/may/2024.</t>
  </si>
  <si>
    <t>No registra objeción en Subred. Favor enviar carta glosa al correo recepcionglosa@subredsur.gov.co.</t>
  </si>
  <si>
    <t>FACTURA DEVUELTA  POR AÑO FISCAL</t>
  </si>
  <si>
    <t>FACTURA DEVUELTA POR TIEMPOS DE RESPUESTA SE ENCUENTRA PRESCRITA</t>
  </si>
  <si>
    <t>Etiquetas de fila</t>
  </si>
  <si>
    <t>Total general</t>
  </si>
  <si>
    <t>Etiquetas de columna</t>
  </si>
  <si>
    <t>Tipificación Subred</t>
  </si>
  <si>
    <t>Factura con glosa contestada, se adjuntan evidencias.</t>
  </si>
  <si>
    <t>Factura conciliada en acta médica, se adjunta evidencia.</t>
  </si>
  <si>
    <t>No registra objeción. Favor enviar carta glosa al correo recepcionglosa@subredsur.gov.co.</t>
  </si>
  <si>
    <t>Saldo en $0=</t>
  </si>
  <si>
    <t>Suma de Saldo 17-02-25</t>
  </si>
  <si>
    <t>Observaciones Cartera Subred Sur</t>
  </si>
  <si>
    <t>Total General</t>
  </si>
  <si>
    <t>Alistar radicado 667711, factura y soportes para cargar en plataforma GODAT.</t>
  </si>
  <si>
    <t>Alistar radicado 669715, factura y soportes para cargar en plataforma GODAT.</t>
  </si>
  <si>
    <t>Alistar radicado 671096, factura y soportes para cargar en plataforma GODAT.</t>
  </si>
  <si>
    <t>Alistar radicado GL-00433-21, factura y soportes para cargar en plataforma GODAT.</t>
  </si>
  <si>
    <t>Trámite Cuentas Médicas</t>
  </si>
  <si>
    <t>Alistar radicado GL-00434-21, factura y soportes para cargar en plataforma GODAT.</t>
  </si>
  <si>
    <t>TECNICO ACEPTA GLOSA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</si>
</sst>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_-* #,##0.00\ _$_-;\-* #,##0.00\ _$_-;_-* &quot;-&quot;??\ _$_-;_-@_-"/>
    <numFmt numFmtId="167" formatCode="dd/mm/yyyy"/>
    <numFmt numFmtId="168" formatCode="0.0%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MS Sans Serif"/>
      <family val="2"/>
    </font>
    <font>
      <u/>
      <sz val="11"/>
      <color theme="10"/>
      <name val="Calibri"/>
      <family val="2"/>
      <scheme val="minor"/>
    </font>
    <font>
      <sz val="10"/>
      <color theme="1"/>
      <name val="Arial Narrow"/>
      <family val="2"/>
    </font>
    <font>
      <b/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5700"/>
      <name val="Calibri"/>
      <family val="2"/>
      <scheme val="minor"/>
    </font>
    <font>
      <sz val="10"/>
      <color indexed="8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C0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43" fontId="3" fillId="0" borderId="0" applyFont="0" applyFill="0" applyBorder="0" applyAlignment="0" applyProtection="0"/>
    <xf numFmtId="0" fontId="2" fillId="0" borderId="0"/>
    <xf numFmtId="0" fontId="4" fillId="0" borderId="0"/>
    <xf numFmtId="43" fontId="4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43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6" fillId="0" borderId="0"/>
    <xf numFmtId="43" fontId="1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10" fillId="0" borderId="2" applyNumberFormat="0" applyFill="0" applyAlignment="0" applyProtection="0"/>
    <xf numFmtId="0" fontId="11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2" borderId="0" applyNumberFormat="0" applyBorder="0" applyAlignment="0" applyProtection="0"/>
    <xf numFmtId="0" fontId="13" fillId="3" borderId="0" applyNumberFormat="0" applyBorder="0" applyAlignment="0" applyProtection="0"/>
    <xf numFmtId="0" fontId="14" fillId="4" borderId="0" applyNumberFormat="0" applyBorder="0" applyAlignment="0" applyProtection="0"/>
    <xf numFmtId="0" fontId="15" fillId="5" borderId="4" applyNumberFormat="0" applyAlignment="0" applyProtection="0"/>
    <xf numFmtId="0" fontId="16" fillId="6" borderId="5" applyNumberFormat="0" applyAlignment="0" applyProtection="0"/>
    <xf numFmtId="0" fontId="17" fillId="6" borderId="4" applyNumberFormat="0" applyAlignment="0" applyProtection="0"/>
    <xf numFmtId="0" fontId="18" fillId="0" borderId="6" applyNumberFormat="0" applyFill="0" applyAlignment="0" applyProtection="0"/>
    <xf numFmtId="0" fontId="19" fillId="7" borderId="7" applyNumberFormat="0" applyAlignment="0" applyProtection="0"/>
    <xf numFmtId="0" fontId="20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21" fillId="0" borderId="0" applyNumberFormat="0" applyFill="0" applyBorder="0" applyAlignment="0" applyProtection="0"/>
    <xf numFmtId="0" fontId="7" fillId="0" borderId="9" applyNumberFormat="0" applyFill="0" applyAlignment="0" applyProtection="0"/>
    <xf numFmtId="0" fontId="22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2" fillId="28" borderId="0" applyNumberFormat="0" applyBorder="0" applyAlignment="0" applyProtection="0"/>
    <xf numFmtId="0" fontId="22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2" fillId="32" borderId="0" applyNumberFormat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3" fillId="4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43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4" fillId="0" borderId="0"/>
    <xf numFmtId="9" fontId="1" fillId="0" borderId="0" applyFont="0" applyFill="0" applyBorder="0" applyAlignment="0" applyProtection="0"/>
  </cellStyleXfs>
  <cellXfs count="46">
    <xf numFmtId="0" fontId="0" fillId="0" borderId="0" xfId="0"/>
    <xf numFmtId="0" fontId="26" fillId="0" borderId="0" xfId="0" applyFont="1"/>
    <xf numFmtId="167" fontId="26" fillId="0" borderId="0" xfId="0" applyNumberFormat="1" applyFont="1" applyAlignment="1">
      <alignment horizontal="center" vertical="center"/>
    </xf>
    <xf numFmtId="0" fontId="25" fillId="34" borderId="0" xfId="0" applyFont="1" applyFill="1" applyBorder="1" applyAlignment="1">
      <alignment horizontal="center" vertical="center"/>
    </xf>
    <xf numFmtId="0" fontId="25" fillId="33" borderId="0" xfId="0" applyFont="1" applyFill="1" applyBorder="1" applyAlignment="1">
      <alignment horizontal="center" vertical="center"/>
    </xf>
    <xf numFmtId="165" fontId="25" fillId="33" borderId="0" xfId="1" applyNumberFormat="1" applyFont="1" applyFill="1" applyBorder="1" applyAlignment="1">
      <alignment horizontal="center" vertical="center"/>
    </xf>
    <xf numFmtId="0" fontId="27" fillId="33" borderId="0" xfId="0" applyFont="1" applyFill="1" applyBorder="1" applyAlignment="1">
      <alignment horizontal="center" vertical="center" wrapText="1"/>
    </xf>
    <xf numFmtId="0" fontId="25" fillId="33" borderId="0" xfId="0" applyFont="1" applyFill="1" applyBorder="1" applyAlignment="1">
      <alignment horizontal="center" vertical="center" wrapText="1"/>
    </xf>
    <xf numFmtId="0" fontId="28" fillId="0" borderId="0" xfId="0" applyNumberFormat="1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center"/>
    </xf>
    <xf numFmtId="0" fontId="28" fillId="0" borderId="0" xfId="0" applyFont="1" applyBorder="1" applyAlignment="1">
      <alignment vertical="center"/>
    </xf>
    <xf numFmtId="167" fontId="28" fillId="0" borderId="0" xfId="0" applyNumberFormat="1" applyFont="1" applyBorder="1" applyAlignment="1">
      <alignment horizontal="center" vertical="center"/>
    </xf>
    <xf numFmtId="0" fontId="26" fillId="0" borderId="0" xfId="0" applyFont="1" applyBorder="1" applyAlignment="1">
      <alignment vertical="center"/>
    </xf>
    <xf numFmtId="165" fontId="28" fillId="0" borderId="0" xfId="1" applyNumberFormat="1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165" fontId="26" fillId="0" borderId="0" xfId="1" applyNumberFormat="1" applyFont="1" applyBorder="1" applyAlignment="1">
      <alignment vertical="center"/>
    </xf>
    <xf numFmtId="167" fontId="26" fillId="0" borderId="0" xfId="0" applyNumberFormat="1" applyFont="1" applyBorder="1" applyAlignment="1">
      <alignment horizontal="center" vertical="center"/>
    </xf>
    <xf numFmtId="0" fontId="26" fillId="0" borderId="0" xfId="0" applyNumberFormat="1" applyFont="1" applyBorder="1" applyAlignment="1">
      <alignment horizontal="center" vertical="center"/>
    </xf>
    <xf numFmtId="0" fontId="27" fillId="34" borderId="0" xfId="0" applyFont="1" applyFill="1" applyBorder="1" applyAlignment="1">
      <alignment horizontal="center" vertical="center"/>
    </xf>
    <xf numFmtId="0" fontId="27" fillId="33" borderId="0" xfId="0" applyFont="1" applyFill="1" applyBorder="1" applyAlignment="1">
      <alignment horizontal="center" vertical="center"/>
    </xf>
    <xf numFmtId="165" fontId="27" fillId="33" borderId="0" xfId="1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pivotButton="1" applyAlignment="1">
      <alignment horizontal="center" vertical="center"/>
    </xf>
    <xf numFmtId="0" fontId="0" fillId="0" borderId="0" xfId="0" pivotButton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5" fontId="0" fillId="0" borderId="0" xfId="0" applyNumberFormat="1" applyAlignment="1">
      <alignment vertical="center"/>
    </xf>
    <xf numFmtId="165" fontId="0" fillId="0" borderId="10" xfId="0" applyNumberFormat="1" applyBorder="1" applyAlignment="1">
      <alignment vertical="center"/>
    </xf>
    <xf numFmtId="0" fontId="7" fillId="35" borderId="10" xfId="0" applyFont="1" applyFill="1" applyBorder="1" applyAlignment="1">
      <alignment horizontal="center" vertical="center" wrapText="1"/>
    </xf>
    <xf numFmtId="0" fontId="7" fillId="35" borderId="10" xfId="0" applyFont="1" applyFill="1" applyBorder="1" applyAlignment="1">
      <alignment vertical="center"/>
    </xf>
    <xf numFmtId="165" fontId="7" fillId="35" borderId="10" xfId="0" applyNumberFormat="1" applyFont="1" applyFill="1" applyBorder="1" applyAlignment="1">
      <alignment vertical="center"/>
    </xf>
    <xf numFmtId="9" fontId="7" fillId="36" borderId="10" xfId="67" applyFont="1" applyFill="1" applyBorder="1" applyAlignment="1">
      <alignment horizontal="center" vertical="center"/>
    </xf>
    <xf numFmtId="168" fontId="7" fillId="36" borderId="10" xfId="67" applyNumberFormat="1" applyFont="1" applyFill="1" applyBorder="1" applyAlignment="1">
      <alignment horizontal="center" vertical="center"/>
    </xf>
    <xf numFmtId="0" fontId="0" fillId="0" borderId="10" xfId="0" applyBorder="1" applyAlignment="1">
      <alignment vertical="center" wrapText="1"/>
    </xf>
    <xf numFmtId="14" fontId="26" fillId="37" borderId="0" xfId="0" applyNumberFormat="1" applyFont="1" applyFill="1"/>
    <xf numFmtId="18" fontId="26" fillId="37" borderId="0" xfId="0" applyNumberFormat="1" applyFont="1" applyFill="1"/>
    <xf numFmtId="165" fontId="26" fillId="0" borderId="0" xfId="1" applyNumberFormat="1" applyFont="1"/>
    <xf numFmtId="9" fontId="26" fillId="0" borderId="0" xfId="67" applyFont="1"/>
    <xf numFmtId="0" fontId="28" fillId="34" borderId="0" xfId="0" applyNumberFormat="1" applyFont="1" applyFill="1" applyBorder="1" applyAlignment="1">
      <alignment horizontal="center" vertical="center"/>
    </xf>
    <xf numFmtId="0" fontId="28" fillId="34" borderId="0" xfId="0" applyFont="1" applyFill="1" applyBorder="1" applyAlignment="1">
      <alignment horizontal="center" vertical="center"/>
    </xf>
    <xf numFmtId="165" fontId="28" fillId="34" borderId="0" xfId="1" applyNumberFormat="1" applyFont="1" applyFill="1" applyBorder="1" applyAlignment="1">
      <alignment horizontal="center" vertical="center"/>
    </xf>
    <xf numFmtId="0" fontId="26" fillId="34" borderId="0" xfId="0" applyFont="1" applyFill="1"/>
    <xf numFmtId="0" fontId="25" fillId="0" borderId="0" xfId="0" applyFont="1" applyFill="1" applyAlignment="1">
      <alignment horizontal="center" vertical="center"/>
    </xf>
    <xf numFmtId="0" fontId="25" fillId="0" borderId="0" xfId="0" applyFont="1" applyFill="1" applyAlignment="1">
      <alignment horizontal="right" vertical="center"/>
    </xf>
    <xf numFmtId="0" fontId="7" fillId="35" borderId="10" xfId="0" applyFont="1" applyFill="1" applyBorder="1" applyAlignment="1">
      <alignment horizontal="center" vertical="center"/>
    </xf>
    <xf numFmtId="0" fontId="7" fillId="35" borderId="10" xfId="0" applyFont="1" applyFill="1" applyBorder="1" applyAlignment="1">
      <alignment horizontal="center" vertical="center" wrapText="1"/>
    </xf>
  </cellXfs>
  <cellStyles count="68">
    <cellStyle name="20% - Énfasis1" xfId="32" builtinId="30" customBuiltin="1"/>
    <cellStyle name="20% - Énfasis2" xfId="36" builtinId="34" customBuiltin="1"/>
    <cellStyle name="20% - Énfasis3" xfId="40" builtinId="38" customBuiltin="1"/>
    <cellStyle name="20% - Énfasis4" xfId="44" builtinId="42" customBuiltin="1"/>
    <cellStyle name="20% - Énfasis5" xfId="48" builtinId="46" customBuiltin="1"/>
    <cellStyle name="20% - Énfasis6" xfId="52" builtinId="50" customBuiltin="1"/>
    <cellStyle name="40% - Énfasis1" xfId="33" builtinId="31" customBuiltin="1"/>
    <cellStyle name="40% - Énfasis2" xfId="37" builtinId="35" customBuiltin="1"/>
    <cellStyle name="40% - Énfasis3" xfId="41" builtinId="39" customBuiltin="1"/>
    <cellStyle name="40% - Énfasis4" xfId="45" builtinId="43" customBuiltin="1"/>
    <cellStyle name="40% - Énfasis5" xfId="49" builtinId="47" customBuiltin="1"/>
    <cellStyle name="40% - Énfasis6" xfId="53" builtinId="51" customBuiltin="1"/>
    <cellStyle name="60% - Énfasis1" xfId="34" builtinId="32" customBuiltin="1"/>
    <cellStyle name="60% - Énfasis1 2" xfId="58"/>
    <cellStyle name="60% - Énfasis2" xfId="38" builtinId="36" customBuiltin="1"/>
    <cellStyle name="60% - Énfasis2 2" xfId="59"/>
    <cellStyle name="60% - Énfasis3" xfId="42" builtinId="40" customBuiltin="1"/>
    <cellStyle name="60% - Énfasis3 2" xfId="60"/>
    <cellStyle name="60% - Énfasis4" xfId="46" builtinId="44" customBuiltin="1"/>
    <cellStyle name="60% - Énfasis4 2" xfId="61"/>
    <cellStyle name="60% - Énfasis5" xfId="50" builtinId="48" customBuiltin="1"/>
    <cellStyle name="60% - Énfasis5 2" xfId="62"/>
    <cellStyle name="60% - Énfasis6" xfId="54" builtinId="52" customBuiltin="1"/>
    <cellStyle name="60% - Énfasis6 2" xfId="63"/>
    <cellStyle name="Bueno" xfId="19" builtinId="26" customBuiltin="1"/>
    <cellStyle name="Cálculo" xfId="24" builtinId="22" customBuiltin="1"/>
    <cellStyle name="Celda de comprobación" xfId="26" builtinId="23" customBuiltin="1"/>
    <cellStyle name="Celda vinculada" xfId="25" builtinId="24" customBuiltin="1"/>
    <cellStyle name="Encabezado 1" xfId="15" builtinId="16" customBuiltin="1"/>
    <cellStyle name="Encabezado 4" xfId="18" builtinId="19" customBuiltin="1"/>
    <cellStyle name="Énfasis1" xfId="31" builtinId="29" customBuiltin="1"/>
    <cellStyle name="Énfasis2" xfId="35" builtinId="33" customBuiltin="1"/>
    <cellStyle name="Énfasis3" xfId="39" builtinId="37" customBuiltin="1"/>
    <cellStyle name="Énfasis4" xfId="43" builtinId="41" customBuiltin="1"/>
    <cellStyle name="Énfasis5" xfId="47" builtinId="45" customBuiltin="1"/>
    <cellStyle name="Énfasis6" xfId="51" builtinId="49" customBuiltin="1"/>
    <cellStyle name="Entrada" xfId="22" builtinId="20" customBuiltin="1"/>
    <cellStyle name="Hipervínculo 2" xfId="9"/>
    <cellStyle name="Incorrecto" xfId="20" builtinId="27" customBuiltin="1"/>
    <cellStyle name="Millares" xfId="1" builtinId="3"/>
    <cellStyle name="Millares 10" xfId="13"/>
    <cellStyle name="Millares 2" xfId="2"/>
    <cellStyle name="Millares 2 2" xfId="8"/>
    <cellStyle name="Millares 2 2 2" xfId="64"/>
    <cellStyle name="Millares 2 3" xfId="65"/>
    <cellStyle name="Millares 3" xfId="4"/>
    <cellStyle name="Millares 3 22" xfId="10"/>
    <cellStyle name="Millares 4" xfId="7"/>
    <cellStyle name="Millares 5" xfId="11"/>
    <cellStyle name="Millares 6" xfId="55"/>
    <cellStyle name="Millares 7" xfId="56"/>
    <cellStyle name="Neutral" xfId="21" builtinId="28" customBuiltin="1"/>
    <cellStyle name="Neutral 2" xfId="57"/>
    <cellStyle name="Normal" xfId="0" builtinId="0"/>
    <cellStyle name="Normal 2" xfId="3"/>
    <cellStyle name="Normal 2 2" xfId="5"/>
    <cellStyle name="Normal 2 3" xfId="66"/>
    <cellStyle name="Normal 3" xfId="6"/>
    <cellStyle name="Normal 5" xfId="12"/>
    <cellStyle name="Notas" xfId="28" builtinId="10" customBuiltin="1"/>
    <cellStyle name="Porcentaje" xfId="67" builtinId="5"/>
    <cellStyle name="Salida" xfId="23" builtinId="21" customBuiltin="1"/>
    <cellStyle name="Texto de advertencia" xfId="27" builtinId="11" customBuiltin="1"/>
    <cellStyle name="Texto explicativo" xfId="29" builtinId="53" customBuiltin="1"/>
    <cellStyle name="Título" xfId="14" builtinId="15" customBuiltin="1"/>
    <cellStyle name="Título 2" xfId="16" builtinId="17" customBuiltin="1"/>
    <cellStyle name="Título 3" xfId="17" builtinId="18" customBuiltin="1"/>
    <cellStyle name="Total" xfId="30" builtinId="25" customBuiltin="1"/>
  </cellStyles>
  <dxfs count="29">
    <dxf>
      <numFmt numFmtId="165" formatCode="_-* #,##0_-;\-* #,##0_-;_-* &quot;-&quot;??_-;_-@_-"/>
    </dxf>
    <dxf>
      <numFmt numFmtId="169" formatCode="_-* #,##0.0_-;\-* #,##0.0_-;_-* &quot;-&quot;??_-;_-@_-"/>
    </dxf>
    <dxf>
      <numFmt numFmtId="35" formatCode="_-* #,##0.00_-;\-* #,##0.00_-;_-* &quot;-&quot;??_-;_-@_-"/>
    </dxf>
    <dxf>
      <alignment horizontal="general" readingOrder="0"/>
    </dxf>
    <dxf>
      <alignment horizontal="general" readingOrder="0"/>
    </dxf>
    <dxf>
      <alignment horizontal="general" readingOrder="0"/>
    </dxf>
    <dxf>
      <alignment wrapText="1" readingOrder="0"/>
    </dxf>
    <dxf>
      <alignment wrapText="1" readingOrder="0"/>
    </dxf>
    <dxf>
      <alignment wrapText="1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355600</xdr:colOff>
      <xdr:row>3</xdr:row>
      <xdr:rowOff>104819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388B0F5-37AD-495E-B851-628C7ED768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600" y="63501"/>
          <a:ext cx="2844800" cy="676319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MUCAR04" refreshedDate="45705.621788078701" createdVersion="6" refreshedVersion="6" minRefreshableVersion="3" recordCount="27">
  <cacheSource type="worksheet">
    <worksheetSource ref="A5:Y32" sheet="24-12"/>
  </cacheSource>
  <cacheFields count="25">
    <cacheField name="Factura ERP" numFmtId="0">
      <sharedItems containsSemiMixedTypes="0" containsString="0" containsNumber="1" containsInteger="1" minValue="620296" maxValue="9175810"/>
    </cacheField>
    <cacheField name="N. Factura" numFmtId="0">
      <sharedItems/>
    </cacheField>
    <cacheField name="Regimen" numFmtId="0">
      <sharedItems/>
    </cacheField>
    <cacheField name="Nit" numFmtId="0">
      <sharedItems containsSemiMixedTypes="0" containsString="0" containsNumber="1" containsInteger="1" minValue="891700037" maxValue="891700037"/>
    </cacheField>
    <cacheField name="Nombre Tercero" numFmtId="0">
      <sharedItems/>
    </cacheField>
    <cacheField name="N. Radicado" numFmtId="0">
      <sharedItems containsSemiMixedTypes="0" containsString="0" containsNumber="1" containsInteger="1" minValue="651813" maxValue="683586"/>
    </cacheField>
    <cacheField name="Fecha Factura" numFmtId="167">
      <sharedItems containsSemiMixedTypes="0" containsNonDate="0" containsDate="1" containsString="0" minDate="2016-11-30T00:00:00" maxDate="2024-08-21T00:00:00"/>
    </cacheField>
    <cacheField name="Fecha Radicado" numFmtId="167">
      <sharedItems containsSemiMixedTypes="0" containsNonDate="0" containsDate="1" containsString="0" minDate="2016-12-13T00:00:00" maxDate="2024-09-12T00:00:00"/>
    </cacheField>
    <cacheField name="Estado Cierre" numFmtId="0">
      <sharedItems/>
    </cacheField>
    <cacheField name="Facturado" numFmtId="165">
      <sharedItems containsSemiMixedTypes="0" containsString="0" containsNumber="1" containsInteger="1" minValue="50700" maxValue="24227360"/>
    </cacheField>
    <cacheField name="Notas Credito" numFmtId="165">
      <sharedItems containsSemiMixedTypes="0" containsString="0" containsNumber="1" containsInteger="1" minValue="0" maxValue="1203400"/>
    </cacheField>
    <cacheField name="Traslados" numFmtId="165">
      <sharedItems containsSemiMixedTypes="0" containsString="0" containsNumber="1" containsInteger="1" minValue="0" maxValue="8693368"/>
    </cacheField>
    <cacheField name="Saldo 17-02-25" numFmtId="165">
      <sharedItems containsSemiMixedTypes="0" containsString="0" containsNumber="1" containsInteger="1" minValue="0" maxValue="24227360"/>
    </cacheField>
    <cacheField name="Edad" numFmtId="0">
      <sharedItems/>
    </cacheField>
    <cacheField name="Valor Glosa Conciliada a 25-Dic-24" numFmtId="165">
      <sharedItems containsSemiMixedTypes="0" containsString="0" containsNumber="1" containsInteger="1" minValue="0" maxValue="1633100"/>
    </cacheField>
    <cacheField name="Valor Aceptado Por Subred" numFmtId="165">
      <sharedItems containsSemiMixedTypes="0" containsString="0" containsNumber="1" containsInteger="1" minValue="0" maxValue="1203400"/>
    </cacheField>
    <cacheField name="Valor Aceptado Por ERP" numFmtId="165">
      <sharedItems containsSemiMixedTypes="0" containsString="0" containsNumber="1" containsInteger="1" minValue="0" maxValue="468650"/>
    </cacheField>
    <cacheField name="Fecha Firma Del Acta" numFmtId="167">
      <sharedItems containsNonDate="0" containsDate="1" containsString="0" containsBlank="1" minDate="2024-12-02T00:00:00" maxDate="2024-12-03T00:00:00"/>
    </cacheField>
    <cacheField name="N. Acta" numFmtId="0">
      <sharedItems containsString="0" containsBlank="1" containsNumber="1" containsInteger="1" minValue="131" maxValue="131"/>
    </cacheField>
    <cacheField name="Respuesta Objecion 1" numFmtId="0">
      <sharedItems containsBlank="1"/>
    </cacheField>
    <cacheField name="Respuesta Objecion 2" numFmtId="0">
      <sharedItems containsBlank="1"/>
    </cacheField>
    <cacheField name="Respuesta Objecion 3" numFmtId="0">
      <sharedItems containsNonDate="0" containsString="0" containsBlank="1"/>
    </cacheField>
    <cacheField name="Estado ERP" numFmtId="0">
      <sharedItems count="8">
        <s v="SALDO PRESCRITO SEGÚN TERMINOS DE LEY - GLOSA RATIFICADA"/>
        <s v="SALDO PRESCRITO SEGÚN TERMINOS DE LEY - NO REGISTRA EN BASES"/>
        <s v="FACTURA DEVUELTA POR TIEMPOS DE RESPUESTA SE ENCUENTRA PRESCRITA"/>
        <s v="FACTURA CANCELADA"/>
        <s v="FACTURA DEVUELTA  POR AÑO FISCAL"/>
        <s v="SALDO EN GLOSA LEVANTADA"/>
        <s v="FACTURA DEVELTA  POR AÑO FISCAL" u="1"/>
        <s v="FACTURA DEVELTA POR TIEMPOS DE RESPUESTA SE ENCUENTRA PRESCRITA" u="1"/>
      </sharedItems>
    </cacheField>
    <cacheField name="Tipificación Subred" numFmtId="0">
      <sharedItems count="4">
        <s v="Saldo en $0="/>
        <s v="No registra objeción. Favor enviar carta glosa al correo recepcionglosa@subredsur.gov.co."/>
        <s v="Factura con glosa contestada, se adjuntan evidencias."/>
        <s v="Factura conciliada en acta médica, se adjunta evidencia."/>
      </sharedItems>
    </cacheField>
    <cacheField name="Observaciones Subred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7">
  <r>
    <n v="620296"/>
    <s v="000000620296"/>
    <s v="Accidente de Tránsito"/>
    <n v="891700037"/>
    <s v="MAPFRE SEGUROS GENERALES DE COLOMBIA S.A.   "/>
    <n v="651813"/>
    <d v="2016-11-30T00:00:00"/>
    <d v="2016-12-13T00:00:00"/>
    <s v="EN GLOSA U OTRO ESTADO"/>
    <n v="9442353"/>
    <n v="748985"/>
    <n v="8693368"/>
    <n v="0"/>
    <s v="6. Mayor a 361 días"/>
    <n v="0"/>
    <n v="0"/>
    <n v="0"/>
    <m/>
    <m/>
    <s v="GL-00672-17"/>
    <m/>
    <m/>
    <x v="0"/>
    <x v="0"/>
    <s v="Saldo en $0="/>
  </r>
  <r>
    <n v="643197"/>
    <s v="000000643197"/>
    <s v="Accidente de Tránsito"/>
    <n v="891700037"/>
    <s v="MAPFRE SEGUROS GENERALES DE COLOMBIA S.A.   "/>
    <n v="652676"/>
    <d v="2016-12-06T00:00:00"/>
    <d v="2017-01-13T00:00:00"/>
    <s v="EN GLOSA U OTRO ESTADO"/>
    <n v="1311662"/>
    <n v="351422"/>
    <n v="960240"/>
    <n v="0"/>
    <s v="6. Mayor a 361 días"/>
    <n v="0"/>
    <n v="0"/>
    <n v="0"/>
    <m/>
    <m/>
    <s v="GL-01109-17"/>
    <m/>
    <m/>
    <x v="0"/>
    <x v="0"/>
    <s v="Saldo en $0="/>
  </r>
  <r>
    <n v="7406279"/>
    <s v="000007406279"/>
    <s v="Accidente de Tránsito"/>
    <n v="891700037"/>
    <s v="MAPFRE SEGUROS GENERALES DE COLOMBIA S.A.   "/>
    <n v="667711"/>
    <d v="2020-05-24T00:00:00"/>
    <d v="2020-07-13T00:00:00"/>
    <s v="LIBRE PARA PAGO SIN OBJECIONES A LA FECHA"/>
    <n v="2335533"/>
    <n v="0"/>
    <n v="0"/>
    <n v="2335533"/>
    <s v="6. Mayor a 361 días"/>
    <n v="0"/>
    <n v="0"/>
    <n v="0"/>
    <m/>
    <m/>
    <m/>
    <m/>
    <m/>
    <x v="1"/>
    <x v="1"/>
    <s v="No registra objeción en Subred. Favor enviar carta glosa al correo recepcionglosa@subredsur.gov.co."/>
  </r>
  <r>
    <n v="7406436"/>
    <s v="000007406436"/>
    <s v="Accidente de Tránsito"/>
    <n v="891700037"/>
    <s v="MAPFRE SEGUROS GENERALES DE COLOMBIA S.A.   "/>
    <n v="667711"/>
    <d v="2020-05-25T00:00:00"/>
    <d v="2020-07-13T00:00:00"/>
    <s v="LIBRE PARA PAGO SIN OBJECIONES A LA FECHA"/>
    <n v="54400"/>
    <n v="0"/>
    <n v="0"/>
    <n v="54400"/>
    <s v="6. Mayor a 361 días"/>
    <n v="0"/>
    <n v="0"/>
    <n v="0"/>
    <m/>
    <m/>
    <m/>
    <m/>
    <m/>
    <x v="1"/>
    <x v="1"/>
    <s v="No registra objeción en Subred. Favor enviar carta glosa al correo recepcionglosa@subredsur.gov.co."/>
  </r>
  <r>
    <n v="7424477"/>
    <s v="000007424477"/>
    <s v="Accidente de Tránsito"/>
    <n v="891700037"/>
    <s v="MAPFRE SEGUROS GENERALES DE COLOMBIA S.A.   "/>
    <n v="667711"/>
    <d v="2020-05-28T00:00:00"/>
    <d v="2020-07-13T00:00:00"/>
    <s v="LIBRE PARA PAGO SIN OBJECIONES A LA FECHA"/>
    <n v="225000"/>
    <n v="0"/>
    <n v="0"/>
    <n v="225000"/>
    <s v="6. Mayor a 361 días"/>
    <n v="0"/>
    <n v="0"/>
    <n v="0"/>
    <m/>
    <m/>
    <m/>
    <m/>
    <m/>
    <x v="1"/>
    <x v="1"/>
    <s v="No registra objeción en Subred. Favor enviar carta glosa al correo recepcionglosa@subredsur.gov.co."/>
  </r>
  <r>
    <n v="8023497"/>
    <s v="000008023497"/>
    <s v="Accidente de Tránsito"/>
    <n v="891700037"/>
    <s v="MAPFRE SEGUROS GENERALES DE COLOMBIA S.A.   "/>
    <n v="669715"/>
    <d v="2020-11-28T00:00:00"/>
    <d v="2020-12-10T00:00:00"/>
    <s v="LIBRE PARA PAGO SIN OBJECIONES A LA FECHA"/>
    <n v="112500"/>
    <n v="0"/>
    <n v="0"/>
    <n v="112500"/>
    <s v="6. Mayor a 361 días"/>
    <n v="0"/>
    <n v="0"/>
    <n v="0"/>
    <m/>
    <m/>
    <m/>
    <m/>
    <m/>
    <x v="1"/>
    <x v="1"/>
    <s v="No registra objeción en Subred. Favor enviar carta glosa al correo recepcionglosa@subredsur.gov.co."/>
  </r>
  <r>
    <n v="8025124"/>
    <s v="000008025124"/>
    <s v="Accidente de Tránsito"/>
    <n v="891700037"/>
    <s v="MAPFRE SEGUROS GENERALES DE COLOMBIA S.A.   "/>
    <n v="669888"/>
    <d v="2020-12-01T00:00:00"/>
    <d v="2021-01-20T00:00:00"/>
    <s v="EN GLOSA U OTRO ESTADO"/>
    <n v="889353"/>
    <n v="0"/>
    <n v="0"/>
    <n v="889353"/>
    <s v="6. Mayor a 361 días"/>
    <n v="0"/>
    <n v="0"/>
    <n v="0"/>
    <m/>
    <m/>
    <s v="GL-00433-21"/>
    <m/>
    <m/>
    <x v="1"/>
    <x v="2"/>
    <s v="Factura radicada el 20/ene/2021. Glosa contestada mediante documento GL-00433-21 el 18/mar/2021."/>
  </r>
  <r>
    <n v="8024857"/>
    <s v="000008024857"/>
    <s v="Accidente de Tránsito"/>
    <n v="891700037"/>
    <s v="MAPFRE SEGUROS GENERALES DE COLOMBIA S.A.   "/>
    <n v="669888"/>
    <d v="2020-12-01T00:00:00"/>
    <d v="2021-01-20T00:00:00"/>
    <s v="EN GLOSA U OTRO ESTADO"/>
    <n v="5585307"/>
    <n v="0"/>
    <n v="0"/>
    <n v="5585307"/>
    <s v="6. Mayor a 361 días"/>
    <n v="0"/>
    <n v="0"/>
    <n v="0"/>
    <m/>
    <m/>
    <s v="GL-00434-21"/>
    <m/>
    <m/>
    <x v="1"/>
    <x v="2"/>
    <s v="Factura radicada el 20/ene/2021. Glosa contestada mediante documento GL-00434-21 el 18/mar/2021."/>
  </r>
  <r>
    <n v="8026921"/>
    <s v="000008026921"/>
    <s v="Accidente de Tránsito"/>
    <n v="891700037"/>
    <s v="MAPFRE SEGUROS GENERALES DE COLOMBIA S.A.   "/>
    <n v="669888"/>
    <d v="2020-12-04T00:00:00"/>
    <d v="2021-01-20T00:00:00"/>
    <s v="EN GLOSA U OTRO ESTADO"/>
    <n v="814300"/>
    <n v="0"/>
    <n v="0"/>
    <n v="814300"/>
    <s v="6. Mayor a 361 días"/>
    <n v="0"/>
    <n v="0"/>
    <n v="0"/>
    <m/>
    <m/>
    <s v="GL-00433-21"/>
    <m/>
    <m/>
    <x v="1"/>
    <x v="2"/>
    <s v="Factura radicada el 20/ene/2021. Glosa contestada mediante documento GL-00433-21 el 18/mar/2021."/>
  </r>
  <r>
    <n v="8027427"/>
    <s v="000008027427"/>
    <s v="Accidente de Tránsito"/>
    <n v="891700037"/>
    <s v="MAPFRE SEGUROS GENERALES DE COLOMBIA S.A.   "/>
    <n v="669888"/>
    <d v="2020-12-07T00:00:00"/>
    <d v="2021-01-20T00:00:00"/>
    <s v="EN GLOSA U OTRO ESTADO"/>
    <n v="336112"/>
    <n v="0"/>
    <n v="0"/>
    <n v="336112"/>
    <s v="6. Mayor a 361 días"/>
    <n v="0"/>
    <n v="0"/>
    <n v="0"/>
    <m/>
    <m/>
    <s v="GL-00433-21"/>
    <m/>
    <m/>
    <x v="1"/>
    <x v="2"/>
    <s v="Factura radicada el 20/ene/2021. Glosa contestada mediante documento GL-00433-21 el 18/mar/2021."/>
  </r>
  <r>
    <n v="8031472"/>
    <s v="000008031472"/>
    <s v="Accidente de Tránsito"/>
    <n v="891700037"/>
    <s v="MAPFRE SEGUROS GENERALES DE COLOMBIA S.A.   "/>
    <n v="669988"/>
    <d v="2020-12-17T00:00:00"/>
    <d v="2021-01-20T00:00:00"/>
    <s v="EN GLOSA U OTRO ESTADO"/>
    <n v="50700"/>
    <n v="0"/>
    <n v="0"/>
    <n v="50700"/>
    <s v="6. Mayor a 361 días"/>
    <n v="0"/>
    <n v="0"/>
    <n v="0"/>
    <m/>
    <m/>
    <s v="GL-00433-21"/>
    <m/>
    <m/>
    <x v="1"/>
    <x v="2"/>
    <s v="Factura radicada el 20/ene/2021. Glosa contestada mediante documento GL-00433-21 el 18/mar/2021."/>
  </r>
  <r>
    <n v="8033016"/>
    <s v="000008033016"/>
    <s v="Accidente de Tránsito"/>
    <n v="891700037"/>
    <s v="MAPFRE SEGUROS GENERALES DE COLOMBIA S.A.   "/>
    <n v="669988"/>
    <d v="2020-12-21T00:00:00"/>
    <d v="2021-01-20T00:00:00"/>
    <s v="EN GLOSA U OTRO ESTADO"/>
    <n v="425300"/>
    <n v="0"/>
    <n v="0"/>
    <n v="425300"/>
    <s v="6. Mayor a 361 días"/>
    <n v="0"/>
    <n v="0"/>
    <n v="0"/>
    <m/>
    <m/>
    <s v="GL-00433-21"/>
    <m/>
    <m/>
    <x v="1"/>
    <x v="2"/>
    <s v="Factura radicada el 20/ene/2021. Glosa contestada mediante documento GL-00433-21 el 18/mar/2021."/>
  </r>
  <r>
    <n v="8033899"/>
    <s v="000008033899"/>
    <s v="Accidente de Tránsito"/>
    <n v="891700037"/>
    <s v="MAPFRE SEGUROS GENERALES DE COLOMBIA S.A.   "/>
    <n v="669988"/>
    <d v="2020-12-23T00:00:00"/>
    <d v="2021-01-20T00:00:00"/>
    <s v="EN GLOSA U OTRO ESTADO"/>
    <n v="292600"/>
    <n v="0"/>
    <n v="0"/>
    <n v="292600"/>
    <s v="6. Mayor a 361 días"/>
    <n v="0"/>
    <n v="0"/>
    <n v="0"/>
    <m/>
    <m/>
    <s v="GL-00433-21"/>
    <m/>
    <m/>
    <x v="1"/>
    <x v="2"/>
    <s v="Factura radicada el 20/ene/2021. Glosa contestada mediante documento GL-00433-21 el 18/mar/2021."/>
  </r>
  <r>
    <n v="8081385"/>
    <s v="000008081385"/>
    <s v="Accidente de Tránsito"/>
    <n v="891700037"/>
    <s v="MAPFRE SEGUROS GENERALES DE COLOMBIA S.A.   "/>
    <n v="671096"/>
    <d v="2021-04-28T00:00:00"/>
    <d v="2021-05-10T00:00:00"/>
    <s v="LIBRE PARA PAGO SIN OBJECIONES A LA FECHA"/>
    <n v="24227360"/>
    <n v="0"/>
    <n v="0"/>
    <n v="24227360"/>
    <s v="6. Mayor a 361 días"/>
    <n v="0"/>
    <n v="0"/>
    <n v="0"/>
    <m/>
    <m/>
    <m/>
    <m/>
    <m/>
    <x v="1"/>
    <x v="1"/>
    <s v="No registra objeción en Subred. Favor enviar carta glosa al correo recepcionglosa@subredsur.gov.co."/>
  </r>
  <r>
    <n v="8081612"/>
    <s v="000008081612"/>
    <s v="Accidente de Tránsito"/>
    <n v="891700037"/>
    <s v="MAPFRE SEGUROS GENERALES DE COLOMBIA S.A.   "/>
    <n v="671096"/>
    <d v="2021-04-28T00:00:00"/>
    <d v="2021-05-10T00:00:00"/>
    <s v="LIBRE PARA PAGO SIN OBJECIONES A LA FECHA"/>
    <n v="162517"/>
    <n v="0"/>
    <n v="0"/>
    <n v="162517"/>
    <s v="6. Mayor a 361 días"/>
    <n v="0"/>
    <n v="0"/>
    <n v="0"/>
    <m/>
    <m/>
    <m/>
    <m/>
    <m/>
    <x v="1"/>
    <x v="1"/>
    <s v="No registra objeción en Subred. Favor enviar carta glosa al correo recepcionglosa@subredsur.gov.co."/>
  </r>
  <r>
    <n v="8159700"/>
    <s v="000008159700"/>
    <s v="Accidente de Tránsito"/>
    <n v="891700037"/>
    <s v="MAPFRE SEGUROS GENERALES DE COLOMBIA S.A.   "/>
    <n v="673131"/>
    <d v="2021-11-19T00:00:00"/>
    <d v="2022-02-17T00:00:00"/>
    <s v="EN GLOSA U OTRO ESTADO"/>
    <n v="216310"/>
    <n v="0"/>
    <n v="0"/>
    <n v="216310"/>
    <s v="6. Mayor a 361 días"/>
    <n v="0"/>
    <n v="0"/>
    <n v="0"/>
    <m/>
    <m/>
    <s v="GL-01246-24"/>
    <m/>
    <m/>
    <x v="2"/>
    <x v="2"/>
    <s v="Factura radicada el 17/feb/2022. Glosa contestada mediante documento GL-01246-24 el 20/may/2024."/>
  </r>
  <r>
    <n v="8187203"/>
    <s v="000008187203"/>
    <s v="Accidente de Tránsito"/>
    <n v="891700037"/>
    <s v="MAPFRE SEGUROS GENERALES DE COLOMBIA S.A.   "/>
    <n v="673584"/>
    <d v="2022-01-23T00:00:00"/>
    <d v="2022-03-10T00:00:00"/>
    <s v="EN GLOSA U OTRO ESTADO"/>
    <n v="7816515"/>
    <n v="0"/>
    <n v="7816515"/>
    <n v="0"/>
    <s v="6. Mayor a 361 días"/>
    <n v="0"/>
    <n v="0"/>
    <n v="0"/>
    <m/>
    <m/>
    <s v="GL-01245-24"/>
    <s v="GL-03154-24"/>
    <m/>
    <x v="3"/>
    <x v="0"/>
    <s v="Saldo en $0="/>
  </r>
  <r>
    <n v="8200515"/>
    <s v="000008200515"/>
    <s v="Accidente de Tránsito"/>
    <n v="891700037"/>
    <s v="MAPFRE SEGUROS GENERALES DE COLOMBIA S.A.   "/>
    <n v="673852"/>
    <d v="2022-02-21T00:00:00"/>
    <d v="2022-04-11T00:00:00"/>
    <s v="EN GLOSA U OTRO ESTADO"/>
    <n v="444237"/>
    <n v="0"/>
    <n v="444237"/>
    <n v="0"/>
    <s v="6. Mayor a 361 días"/>
    <n v="0"/>
    <n v="0"/>
    <n v="0"/>
    <m/>
    <m/>
    <s v="GL-00072-24"/>
    <s v="GL-01245-24"/>
    <m/>
    <x v="3"/>
    <x v="0"/>
    <s v="Saldo en $0="/>
  </r>
  <r>
    <n v="8371611"/>
    <s v="000008371611"/>
    <s v="Accidente de Tránsito"/>
    <n v="891700037"/>
    <s v="MAPFRE SEGUROS GENERALES DE COLOMBIA S.A.   "/>
    <n v="676109"/>
    <d v="2022-09-22T00:00:00"/>
    <d v="2023-04-11T00:00:00"/>
    <s v="EN GLOSA U OTRO ESTADO"/>
    <n v="57800"/>
    <n v="0"/>
    <n v="0"/>
    <n v="57800"/>
    <s v="6. Mayor a 361 días"/>
    <n v="0"/>
    <n v="0"/>
    <n v="0"/>
    <m/>
    <m/>
    <s v="GL-01248-24"/>
    <m/>
    <m/>
    <x v="4"/>
    <x v="2"/>
    <s v="Factura radicada el 11/abr/2023. Glosa contestada mediante documento GL-01248-24 el 20/may/2024."/>
  </r>
  <r>
    <n v="8479170"/>
    <s v="000008479170"/>
    <s v="Accidente de Tránsito"/>
    <n v="891700037"/>
    <s v="MAPFRE SEGUROS GENERALES DE COLOMBIA S.A.   "/>
    <n v="677613"/>
    <d v="2022-12-28T00:00:00"/>
    <d v="2023-04-11T00:00:00"/>
    <s v="EN GLOSA U OTRO ESTADO"/>
    <n v="99000"/>
    <n v="0"/>
    <n v="0"/>
    <n v="99000"/>
    <s v="6. Mayor a 361 días"/>
    <n v="0"/>
    <n v="0"/>
    <n v="0"/>
    <m/>
    <m/>
    <s v="GL-00073-24"/>
    <s v="GL-01248-24"/>
    <m/>
    <x v="4"/>
    <x v="2"/>
    <s v="Factura radicada el 11/abr/2023. Glosa contestada mediante documentos GL-00073-24 el 02/abr/2024 y GL-01248-24 el 20/may/2024."/>
  </r>
  <r>
    <n v="8647957"/>
    <s v="000008647957"/>
    <s v="Accidente de Tránsito"/>
    <n v="891700037"/>
    <s v="MAPFRE SEGUROS GENERALES DE COLOMBIA S.A.   "/>
    <n v="679185"/>
    <d v="2023-05-31T00:00:00"/>
    <d v="2023-06-15T00:00:00"/>
    <s v="EN GLOSA U OTRO ESTADO"/>
    <n v="100500"/>
    <n v="0"/>
    <n v="100500"/>
    <n v="0"/>
    <s v="6. Mayor a 361 días"/>
    <n v="100500"/>
    <n v="0"/>
    <n v="100500"/>
    <d v="2024-12-02T00:00:00"/>
    <n v="131"/>
    <s v="GL-01248-24"/>
    <s v="GL-03155-24"/>
    <m/>
    <x v="3"/>
    <x v="0"/>
    <s v="Saldo en $0="/>
  </r>
  <r>
    <n v="8656645"/>
    <s v="000008656645"/>
    <s v="Accidente de Tránsito"/>
    <n v="891700037"/>
    <s v="MAPFRE SEGUROS GENERALES DE COLOMBIA S.A.   "/>
    <n v="679290"/>
    <d v="2023-06-09T00:00:00"/>
    <d v="2023-07-13T00:00:00"/>
    <s v="EN GLOSA U OTRO ESTADO"/>
    <n v="1432797"/>
    <n v="0"/>
    <n v="1432797"/>
    <n v="0"/>
    <s v="6. Mayor a 361 días"/>
    <n v="223800"/>
    <n v="0"/>
    <n v="223800"/>
    <d v="2024-12-02T00:00:00"/>
    <n v="131"/>
    <s v="GL-01248-24"/>
    <s v="GL-03155-24"/>
    <m/>
    <x v="3"/>
    <x v="0"/>
    <s v="Saldo en $0="/>
  </r>
  <r>
    <n v="8662054"/>
    <s v="000008662054"/>
    <s v="Accidente de Tránsito"/>
    <n v="891700037"/>
    <s v="MAPFRE SEGUROS GENERALES DE COLOMBIA S.A.   "/>
    <n v="679290"/>
    <d v="2023-06-16T00:00:00"/>
    <d v="2023-07-13T00:00:00"/>
    <s v="EN GLOSA U OTRO ESTADO"/>
    <n v="494140"/>
    <n v="43700"/>
    <n v="450440"/>
    <n v="0"/>
    <s v="6. Mayor a 361 días"/>
    <n v="199800"/>
    <n v="43700"/>
    <n v="156100"/>
    <d v="2024-12-02T00:00:00"/>
    <n v="131"/>
    <s v="GL-01248-24"/>
    <s v="GL-03155-24"/>
    <m/>
    <x v="3"/>
    <x v="0"/>
    <s v="Saldo en $0="/>
  </r>
  <r>
    <n v="8973958"/>
    <s v="000008973958"/>
    <s v="Accidente de Tránsito"/>
    <n v="891700037"/>
    <s v="MAPFRE SEGUROS GENERALES DE COLOMBIA S.A.   "/>
    <n v="682081"/>
    <d v="2024-03-06T00:00:00"/>
    <d v="2024-04-11T00:00:00"/>
    <s v="EN GLOSA U OTRO ESTADO"/>
    <n v="2294361"/>
    <n v="1203400"/>
    <n v="1090961"/>
    <n v="0"/>
    <s v="5. De 181 a 360 días"/>
    <n v="1633100"/>
    <n v="1203400"/>
    <n v="429700"/>
    <d v="2024-12-02T00:00:00"/>
    <n v="131"/>
    <s v="GL-02936-24"/>
    <m/>
    <m/>
    <x v="3"/>
    <x v="0"/>
    <s v="Saldo en $0="/>
  </r>
  <r>
    <n v="9092583"/>
    <s v="000009092583"/>
    <s v="Accidente de Tránsito"/>
    <n v="891700037"/>
    <s v="MAPFRE SEGUROS GENERALES DE COLOMBIA S.A.   "/>
    <n v="682876"/>
    <d v="2024-06-13T00:00:00"/>
    <d v="2024-07-12T00:00:00"/>
    <s v="EN GLOSA U OTRO ESTADO"/>
    <n v="1114269"/>
    <n v="0"/>
    <n v="1114269"/>
    <n v="0"/>
    <s v="4. De 91 a 180 días"/>
    <n v="468650"/>
    <n v="0"/>
    <n v="468650"/>
    <d v="2024-12-02T00:00:00"/>
    <n v="131"/>
    <s v="GL-02937-24"/>
    <m/>
    <m/>
    <x v="3"/>
    <x v="0"/>
    <s v="Saldo en $0="/>
  </r>
  <r>
    <n v="9108990"/>
    <s v="000009108990"/>
    <s v="Accidente de Tránsito"/>
    <n v="891700037"/>
    <s v="MAPFRE SEGUROS GENERALES DE COLOMBIA S.A.   "/>
    <n v="682876"/>
    <d v="2024-06-25T00:00:00"/>
    <d v="2024-07-12T00:00:00"/>
    <s v="EN GLOSA U OTRO ESTADO"/>
    <n v="471311"/>
    <n v="0"/>
    <n v="444136"/>
    <n v="27175"/>
    <s v="4. De 91 a 180 días"/>
    <n v="27175"/>
    <n v="0"/>
    <n v="27175"/>
    <d v="2024-12-02T00:00:00"/>
    <n v="131"/>
    <s v="GL-02207-24"/>
    <s v="GL-02935-24"/>
    <m/>
    <x v="5"/>
    <x v="3"/>
    <s v="Factura conciliada en acta médica 131 del 02/dic/2024."/>
  </r>
  <r>
    <n v="9175810"/>
    <s v="000009175810"/>
    <s v="Accidente de Tránsito"/>
    <n v="891700037"/>
    <s v="MAPFRE SEGUROS GENERALES DE COLOMBIA S.A.   "/>
    <n v="683586"/>
    <d v="2024-08-20T00:00:00"/>
    <d v="2024-09-11T00:00:00"/>
    <s v="EN GLOSA U OTRO ESTADO"/>
    <n v="230200"/>
    <n v="0"/>
    <n v="230200"/>
    <n v="0"/>
    <s v="4. De 91 a 180 días"/>
    <n v="0"/>
    <n v="0"/>
    <n v="0"/>
    <m/>
    <m/>
    <s v="GL-02934-24"/>
    <m/>
    <m/>
    <x v="3"/>
    <x v="0"/>
    <s v="Saldo en $0=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Dinámica2" cacheId="8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A3:F11" firstHeaderRow="1" firstDataRow="2" firstDataCol="1"/>
  <pivotFields count="25">
    <pivotField showAll="0"/>
    <pivotField showAll="0"/>
    <pivotField showAll="0"/>
    <pivotField showAll="0"/>
    <pivotField showAll="0"/>
    <pivotField showAll="0"/>
    <pivotField numFmtId="167" showAll="0"/>
    <pivotField numFmtId="167" showAll="0"/>
    <pivotField showAll="0"/>
    <pivotField numFmtId="165" showAll="0"/>
    <pivotField numFmtId="165" showAll="0"/>
    <pivotField numFmtId="165" showAll="0"/>
    <pivotField dataField="1" showAll="0"/>
    <pivotField showAll="0"/>
    <pivotField numFmtId="165" showAll="0"/>
    <pivotField numFmtId="165" showAll="0"/>
    <pivotField numFmtId="165" showAll="0"/>
    <pivotField showAll="0"/>
    <pivotField showAll="0"/>
    <pivotField showAll="0"/>
    <pivotField showAll="0"/>
    <pivotField showAll="0"/>
    <pivotField axis="axisRow" showAll="0">
      <items count="9">
        <item x="3"/>
        <item m="1" x="6"/>
        <item m="1" x="7"/>
        <item x="5"/>
        <item x="0"/>
        <item x="1"/>
        <item x="2"/>
        <item x="4"/>
        <item t="default"/>
      </items>
    </pivotField>
    <pivotField axis="axisCol" showAll="0" defaultSubtotal="0">
      <items count="4">
        <item x="2"/>
        <item x="3"/>
        <item x="1"/>
        <item x="0"/>
      </items>
    </pivotField>
    <pivotField showAll="0"/>
  </pivotFields>
  <rowFields count="1">
    <field x="22"/>
  </rowFields>
  <rowItems count="7">
    <i>
      <x/>
    </i>
    <i>
      <x v="3"/>
    </i>
    <i>
      <x v="4"/>
    </i>
    <i>
      <x v="5"/>
    </i>
    <i>
      <x v="6"/>
    </i>
    <i>
      <x v="7"/>
    </i>
    <i t="grand">
      <x/>
    </i>
  </rowItems>
  <colFields count="1">
    <field x="23"/>
  </colFields>
  <colItems count="5">
    <i>
      <x/>
    </i>
    <i>
      <x v="1"/>
    </i>
    <i>
      <x v="2"/>
    </i>
    <i>
      <x v="3"/>
    </i>
    <i t="grand">
      <x/>
    </i>
  </colItems>
  <dataFields count="1">
    <dataField name="Suma de Saldo 17-02-25" fld="12" baseField="0" baseItem="0" numFmtId="165"/>
  </dataFields>
  <formats count="29">
    <format dxfId="28">
      <pivotArea type="all" dataOnly="0" outline="0" fieldPosition="0"/>
    </format>
    <format dxfId="27">
      <pivotArea outline="0" collapsedLevelsAreSubtotals="1" fieldPosition="0"/>
    </format>
    <format dxfId="26">
      <pivotArea type="origin" dataOnly="0" labelOnly="1" outline="0" fieldPosition="0"/>
    </format>
    <format dxfId="25">
      <pivotArea field="23" type="button" dataOnly="0" labelOnly="1" outline="0" axis="axisCol" fieldPosition="0"/>
    </format>
    <format dxfId="24">
      <pivotArea type="topRight" dataOnly="0" labelOnly="1" outline="0" fieldPosition="0"/>
    </format>
    <format dxfId="23">
      <pivotArea field="22" type="button" dataOnly="0" labelOnly="1" outline="0" axis="axisRow" fieldPosition="0"/>
    </format>
    <format dxfId="22">
      <pivotArea dataOnly="0" labelOnly="1" fieldPosition="0">
        <references count="1">
          <reference field="22" count="0"/>
        </references>
      </pivotArea>
    </format>
    <format dxfId="21">
      <pivotArea dataOnly="0" labelOnly="1" grandRow="1" outline="0" fieldPosition="0"/>
    </format>
    <format dxfId="20">
      <pivotArea dataOnly="0" labelOnly="1" fieldPosition="0">
        <references count="1">
          <reference field="23" count="0"/>
        </references>
      </pivotArea>
    </format>
    <format dxfId="19">
      <pivotArea dataOnly="0" labelOnly="1" grandCol="1" outline="0" fieldPosition="0"/>
    </format>
    <format dxfId="18">
      <pivotArea type="all" dataOnly="0" outline="0" fieldPosition="0"/>
    </format>
    <format dxfId="17">
      <pivotArea outline="0" collapsedLevelsAreSubtotals="1" fieldPosition="0"/>
    </format>
    <format dxfId="16">
      <pivotArea type="origin" dataOnly="0" labelOnly="1" outline="0" fieldPosition="0"/>
    </format>
    <format dxfId="15">
      <pivotArea field="23" type="button" dataOnly="0" labelOnly="1" outline="0" axis="axisCol" fieldPosition="0"/>
    </format>
    <format dxfId="14">
      <pivotArea type="topRight" dataOnly="0" labelOnly="1" outline="0" fieldPosition="0"/>
    </format>
    <format dxfId="13">
      <pivotArea field="22" type="button" dataOnly="0" labelOnly="1" outline="0" axis="axisRow" fieldPosition="0"/>
    </format>
    <format dxfId="12">
      <pivotArea dataOnly="0" labelOnly="1" fieldPosition="0">
        <references count="1">
          <reference field="22" count="0"/>
        </references>
      </pivotArea>
    </format>
    <format dxfId="11">
      <pivotArea dataOnly="0" labelOnly="1" grandRow="1" outline="0" fieldPosition="0"/>
    </format>
    <format dxfId="10">
      <pivotArea dataOnly="0" labelOnly="1" fieldPosition="0">
        <references count="1">
          <reference field="23" count="0"/>
        </references>
      </pivotArea>
    </format>
    <format dxfId="9">
      <pivotArea dataOnly="0" labelOnly="1" grandCol="1" outline="0" fieldPosition="0"/>
    </format>
    <format dxfId="8">
      <pivotArea field="22" type="button" dataOnly="0" labelOnly="1" outline="0" axis="axisRow" fieldPosition="0"/>
    </format>
    <format dxfId="7">
      <pivotArea dataOnly="0" labelOnly="1" fieldPosition="0">
        <references count="1">
          <reference field="23" count="0"/>
        </references>
      </pivotArea>
    </format>
    <format dxfId="6">
      <pivotArea dataOnly="0" labelOnly="1" grandCol="1" outline="0" fieldPosition="0"/>
    </format>
    <format dxfId="5">
      <pivotArea outline="0" collapsedLevelsAreSubtotals="1" fieldPosition="0"/>
    </format>
    <format dxfId="4">
      <pivotArea dataOnly="0" labelOnly="1" fieldPosition="0">
        <references count="1">
          <reference field="22" count="0"/>
        </references>
      </pivotArea>
    </format>
    <format dxfId="3">
      <pivotArea dataOnly="0" labelOnly="1" grandRow="1" outline="0" fieldPosition="0"/>
    </format>
    <format dxfId="2">
      <pivotArea outline="0" collapsedLevelsAreSubtotals="1" fieldPosition="0"/>
    </format>
    <format dxfId="1">
      <pivotArea outline="0" collapsedLevelsAreSubtotals="1" fieldPosition="0"/>
    </format>
    <format dxfId="0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4"/>
  <sheetViews>
    <sheetView tabSelected="1" zoomScale="75" zoomScaleNormal="75" workbookViewId="0">
      <pane ySplit="5" topLeftCell="A6" activePane="bottomLeft" state="frozen"/>
      <selection pane="bottomLeft" activeCell="A6" sqref="A6"/>
    </sheetView>
  </sheetViews>
  <sheetFormatPr baseColWidth="10" defaultColWidth="18.7109375" defaultRowHeight="15" customHeight="1" x14ac:dyDescent="0.2"/>
  <cols>
    <col min="1" max="2" width="18.7109375" style="1"/>
    <col min="3" max="25" width="18.7109375" style="1" customWidth="1"/>
    <col min="26" max="26" width="81.7109375" style="1" bestFit="1" customWidth="1"/>
    <col min="27" max="16384" width="18.7109375" style="1"/>
  </cols>
  <sheetData>
    <row r="1" spans="1:27" ht="15" customHeight="1" x14ac:dyDescent="0.2">
      <c r="A1" s="43" t="s">
        <v>17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</row>
    <row r="2" spans="1:27" ht="15" customHeight="1" x14ac:dyDescent="0.2">
      <c r="A2" s="43" t="s">
        <v>26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</row>
    <row r="3" spans="1:27" ht="15" customHeight="1" x14ac:dyDescent="0.2">
      <c r="A3" s="43" t="s">
        <v>75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</row>
    <row r="4" spans="1:27" ht="15" customHeight="1" x14ac:dyDescent="0.2">
      <c r="A4" s="42"/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</row>
    <row r="5" spans="1:27" ht="45" customHeight="1" x14ac:dyDescent="0.2">
      <c r="A5" s="3" t="s">
        <v>77</v>
      </c>
      <c r="B5" s="4" t="s">
        <v>16</v>
      </c>
      <c r="C5" s="4" t="s">
        <v>30</v>
      </c>
      <c r="D5" s="4" t="s">
        <v>0</v>
      </c>
      <c r="E5" s="4" t="s">
        <v>15</v>
      </c>
      <c r="F5" s="4" t="s">
        <v>31</v>
      </c>
      <c r="G5" s="4" t="s">
        <v>1</v>
      </c>
      <c r="H5" s="4" t="s">
        <v>32</v>
      </c>
      <c r="I5" s="4" t="s">
        <v>68</v>
      </c>
      <c r="J5" s="5" t="s">
        <v>33</v>
      </c>
      <c r="K5" s="5" t="s">
        <v>34</v>
      </c>
      <c r="L5" s="5" t="s">
        <v>35</v>
      </c>
      <c r="M5" s="5" t="s">
        <v>86</v>
      </c>
      <c r="N5" s="4" t="s">
        <v>36</v>
      </c>
      <c r="O5" s="6" t="s">
        <v>69</v>
      </c>
      <c r="P5" s="6" t="s">
        <v>37</v>
      </c>
      <c r="Q5" s="6" t="s">
        <v>38</v>
      </c>
      <c r="R5" s="7" t="s">
        <v>39</v>
      </c>
      <c r="S5" s="6" t="s">
        <v>40</v>
      </c>
      <c r="T5" s="6" t="s">
        <v>46</v>
      </c>
      <c r="U5" s="6" t="s">
        <v>41</v>
      </c>
      <c r="V5" s="6" t="s">
        <v>42</v>
      </c>
      <c r="W5" s="3" t="s">
        <v>76</v>
      </c>
      <c r="X5" s="6" t="s">
        <v>96</v>
      </c>
      <c r="Y5" s="6" t="s">
        <v>82</v>
      </c>
      <c r="Z5" s="6" t="s">
        <v>108</v>
      </c>
    </row>
    <row r="6" spans="1:27" ht="15" customHeight="1" x14ac:dyDescent="0.2">
      <c r="A6" s="8">
        <v>620296</v>
      </c>
      <c r="B6" s="9" t="s">
        <v>2</v>
      </c>
      <c r="C6" s="9" t="s">
        <v>51</v>
      </c>
      <c r="D6" s="9">
        <v>891700037</v>
      </c>
      <c r="E6" s="10" t="s">
        <v>63</v>
      </c>
      <c r="F6" s="9">
        <v>651813</v>
      </c>
      <c r="G6" s="11">
        <v>42704</v>
      </c>
      <c r="H6" s="11">
        <v>42717</v>
      </c>
      <c r="I6" s="12" t="s">
        <v>71</v>
      </c>
      <c r="J6" s="13">
        <v>9442353</v>
      </c>
      <c r="K6" s="13">
        <f>416536+332449</f>
        <v>748985</v>
      </c>
      <c r="L6" s="13">
        <v>8693368</v>
      </c>
      <c r="M6" s="13">
        <v>0</v>
      </c>
      <c r="N6" s="14" t="s">
        <v>43</v>
      </c>
      <c r="O6" s="15">
        <v>0</v>
      </c>
      <c r="P6" s="15">
        <v>0</v>
      </c>
      <c r="Q6" s="15">
        <v>0</v>
      </c>
      <c r="R6" s="16"/>
      <c r="S6" s="17"/>
      <c r="T6" s="12" t="s">
        <v>53</v>
      </c>
      <c r="U6" s="12"/>
      <c r="V6" s="12"/>
      <c r="W6" s="1" t="s">
        <v>78</v>
      </c>
      <c r="X6" s="1" t="s">
        <v>100</v>
      </c>
      <c r="Y6" s="1" t="s">
        <v>100</v>
      </c>
    </row>
    <row r="7" spans="1:27" ht="15" customHeight="1" x14ac:dyDescent="0.2">
      <c r="A7" s="8">
        <v>643197</v>
      </c>
      <c r="B7" s="9" t="s">
        <v>3</v>
      </c>
      <c r="C7" s="9" t="s">
        <v>51</v>
      </c>
      <c r="D7" s="9">
        <v>891700037</v>
      </c>
      <c r="E7" s="10" t="s">
        <v>63</v>
      </c>
      <c r="F7" s="9">
        <v>652676</v>
      </c>
      <c r="G7" s="11">
        <v>42710</v>
      </c>
      <c r="H7" s="11">
        <v>42748</v>
      </c>
      <c r="I7" s="12" t="s">
        <v>71</v>
      </c>
      <c r="J7" s="13">
        <v>1311662</v>
      </c>
      <c r="K7" s="13">
        <f>107350+244072</f>
        <v>351422</v>
      </c>
      <c r="L7" s="13">
        <v>960240</v>
      </c>
      <c r="M7" s="13">
        <v>0</v>
      </c>
      <c r="N7" s="14" t="s">
        <v>43</v>
      </c>
      <c r="O7" s="15">
        <v>0</v>
      </c>
      <c r="P7" s="15">
        <v>0</v>
      </c>
      <c r="Q7" s="15">
        <v>0</v>
      </c>
      <c r="R7" s="16"/>
      <c r="S7" s="17"/>
      <c r="T7" s="12" t="s">
        <v>54</v>
      </c>
      <c r="U7" s="12"/>
      <c r="V7" s="12"/>
      <c r="W7" s="1" t="s">
        <v>78</v>
      </c>
      <c r="X7" s="1" t="s">
        <v>100</v>
      </c>
      <c r="Y7" s="1" t="s">
        <v>100</v>
      </c>
    </row>
    <row r="8" spans="1:27" ht="15" customHeight="1" x14ac:dyDescent="0.2">
      <c r="A8" s="8">
        <v>7406279</v>
      </c>
      <c r="B8" s="9" t="s">
        <v>4</v>
      </c>
      <c r="C8" s="9" t="s">
        <v>51</v>
      </c>
      <c r="D8" s="9">
        <v>891700037</v>
      </c>
      <c r="E8" s="10" t="s">
        <v>63</v>
      </c>
      <c r="F8" s="9">
        <v>667711</v>
      </c>
      <c r="G8" s="11">
        <v>43975</v>
      </c>
      <c r="H8" s="11">
        <v>44025</v>
      </c>
      <c r="I8" s="12" t="s">
        <v>70</v>
      </c>
      <c r="J8" s="13">
        <v>2335533</v>
      </c>
      <c r="K8" s="13">
        <v>0</v>
      </c>
      <c r="L8" s="13">
        <v>0</v>
      </c>
      <c r="M8" s="13">
        <v>2335533</v>
      </c>
      <c r="N8" s="14" t="s">
        <v>43</v>
      </c>
      <c r="O8" s="15">
        <v>0</v>
      </c>
      <c r="P8" s="15">
        <v>0</v>
      </c>
      <c r="Q8" s="15">
        <v>0</v>
      </c>
      <c r="R8" s="16"/>
      <c r="S8" s="17"/>
      <c r="T8" s="14"/>
      <c r="U8" s="14"/>
      <c r="V8" s="14"/>
      <c r="W8" s="1" t="s">
        <v>79</v>
      </c>
      <c r="X8" s="1" t="s">
        <v>99</v>
      </c>
      <c r="Y8" s="1" t="s">
        <v>90</v>
      </c>
      <c r="Z8" s="1" t="s">
        <v>104</v>
      </c>
    </row>
    <row r="9" spans="1:27" ht="15" customHeight="1" x14ac:dyDescent="0.2">
      <c r="A9" s="38">
        <v>7406436</v>
      </c>
      <c r="B9" s="39" t="s">
        <v>5</v>
      </c>
      <c r="C9" s="9" t="s">
        <v>51</v>
      </c>
      <c r="D9" s="9">
        <v>891700037</v>
      </c>
      <c r="E9" s="10" t="s">
        <v>63</v>
      </c>
      <c r="F9" s="9">
        <v>667711</v>
      </c>
      <c r="G9" s="11">
        <v>43976</v>
      </c>
      <c r="H9" s="11">
        <v>44025</v>
      </c>
      <c r="I9" s="12" t="s">
        <v>70</v>
      </c>
      <c r="J9" s="13">
        <v>54400</v>
      </c>
      <c r="K9" s="13">
        <v>0</v>
      </c>
      <c r="L9" s="13">
        <v>0</v>
      </c>
      <c r="M9" s="40">
        <v>54400</v>
      </c>
      <c r="N9" s="14" t="s">
        <v>43</v>
      </c>
      <c r="O9" s="15">
        <v>0</v>
      </c>
      <c r="P9" s="15">
        <v>0</v>
      </c>
      <c r="Q9" s="15">
        <v>0</v>
      </c>
      <c r="R9" s="16"/>
      <c r="S9" s="17"/>
      <c r="T9" s="14"/>
      <c r="U9" s="14"/>
      <c r="V9" s="14"/>
      <c r="W9" s="1" t="s">
        <v>79</v>
      </c>
      <c r="X9" s="1" t="s">
        <v>99</v>
      </c>
      <c r="Y9" s="1" t="s">
        <v>90</v>
      </c>
      <c r="Z9" s="41" t="s">
        <v>104</v>
      </c>
      <c r="AA9" s="1" t="s">
        <v>110</v>
      </c>
    </row>
    <row r="10" spans="1:27" ht="15" customHeight="1" x14ac:dyDescent="0.2">
      <c r="A10" s="8">
        <v>7424477</v>
      </c>
      <c r="B10" s="9" t="s">
        <v>6</v>
      </c>
      <c r="C10" s="9" t="s">
        <v>51</v>
      </c>
      <c r="D10" s="9">
        <v>891700037</v>
      </c>
      <c r="E10" s="10" t="s">
        <v>63</v>
      </c>
      <c r="F10" s="9">
        <v>667711</v>
      </c>
      <c r="G10" s="11">
        <v>43979</v>
      </c>
      <c r="H10" s="11">
        <v>44025</v>
      </c>
      <c r="I10" s="12" t="s">
        <v>70</v>
      </c>
      <c r="J10" s="13">
        <v>225000</v>
      </c>
      <c r="K10" s="13">
        <v>0</v>
      </c>
      <c r="L10" s="13">
        <v>0</v>
      </c>
      <c r="M10" s="13">
        <v>225000</v>
      </c>
      <c r="N10" s="14" t="s">
        <v>43</v>
      </c>
      <c r="O10" s="15">
        <v>0</v>
      </c>
      <c r="P10" s="15">
        <v>0</v>
      </c>
      <c r="Q10" s="15">
        <v>0</v>
      </c>
      <c r="R10" s="16"/>
      <c r="S10" s="17"/>
      <c r="T10" s="14"/>
      <c r="U10" s="14"/>
      <c r="V10" s="14"/>
      <c r="W10" s="1" t="s">
        <v>79</v>
      </c>
      <c r="X10" s="1" t="s">
        <v>99</v>
      </c>
      <c r="Y10" s="1" t="s">
        <v>90</v>
      </c>
      <c r="Z10" s="1" t="s">
        <v>104</v>
      </c>
    </row>
    <row r="11" spans="1:27" ht="15" customHeight="1" x14ac:dyDescent="0.2">
      <c r="A11" s="8">
        <v>8023497</v>
      </c>
      <c r="B11" s="9" t="s">
        <v>7</v>
      </c>
      <c r="C11" s="9" t="s">
        <v>51</v>
      </c>
      <c r="D11" s="9">
        <v>891700037</v>
      </c>
      <c r="E11" s="10" t="s">
        <v>63</v>
      </c>
      <c r="F11" s="9">
        <v>669715</v>
      </c>
      <c r="G11" s="11">
        <v>44163</v>
      </c>
      <c r="H11" s="11">
        <v>44175</v>
      </c>
      <c r="I11" s="12" t="s">
        <v>70</v>
      </c>
      <c r="J11" s="13">
        <v>112500</v>
      </c>
      <c r="K11" s="13">
        <v>0</v>
      </c>
      <c r="L11" s="13">
        <v>0</v>
      </c>
      <c r="M11" s="13">
        <v>112500</v>
      </c>
      <c r="N11" s="14" t="s">
        <v>43</v>
      </c>
      <c r="O11" s="15">
        <v>0</v>
      </c>
      <c r="P11" s="15">
        <v>0</v>
      </c>
      <c r="Q11" s="15">
        <v>0</v>
      </c>
      <c r="R11" s="16"/>
      <c r="S11" s="17"/>
      <c r="T11" s="14"/>
      <c r="U11" s="14"/>
      <c r="V11" s="14"/>
      <c r="W11" s="1" t="s">
        <v>79</v>
      </c>
      <c r="X11" s="1" t="s">
        <v>99</v>
      </c>
      <c r="Y11" s="1" t="s">
        <v>90</v>
      </c>
      <c r="Z11" s="1" t="s">
        <v>105</v>
      </c>
    </row>
    <row r="12" spans="1:27" ht="15" customHeight="1" x14ac:dyDescent="0.2">
      <c r="A12" s="8">
        <v>8025124</v>
      </c>
      <c r="B12" s="9" t="s">
        <v>9</v>
      </c>
      <c r="C12" s="9" t="s">
        <v>51</v>
      </c>
      <c r="D12" s="9">
        <v>891700037</v>
      </c>
      <c r="E12" s="10" t="s">
        <v>63</v>
      </c>
      <c r="F12" s="9">
        <v>669888</v>
      </c>
      <c r="G12" s="11">
        <v>44166</v>
      </c>
      <c r="H12" s="11">
        <v>44216</v>
      </c>
      <c r="I12" s="12" t="s">
        <v>71</v>
      </c>
      <c r="J12" s="13">
        <v>889353</v>
      </c>
      <c r="K12" s="13">
        <v>0</v>
      </c>
      <c r="L12" s="13">
        <v>0</v>
      </c>
      <c r="M12" s="13">
        <v>889353</v>
      </c>
      <c r="N12" s="14" t="s">
        <v>43</v>
      </c>
      <c r="O12" s="15">
        <v>0</v>
      </c>
      <c r="P12" s="15">
        <v>0</v>
      </c>
      <c r="Q12" s="15">
        <v>0</v>
      </c>
      <c r="R12" s="16"/>
      <c r="S12" s="17"/>
      <c r="T12" s="12" t="s">
        <v>56</v>
      </c>
      <c r="U12" s="14"/>
      <c r="V12" s="14"/>
      <c r="W12" s="1" t="s">
        <v>79</v>
      </c>
      <c r="X12" s="1" t="s">
        <v>97</v>
      </c>
      <c r="Y12" s="1" t="s">
        <v>83</v>
      </c>
      <c r="Z12" s="1" t="s">
        <v>107</v>
      </c>
    </row>
    <row r="13" spans="1:27" ht="15" customHeight="1" x14ac:dyDescent="0.2">
      <c r="A13" s="8">
        <v>8024857</v>
      </c>
      <c r="B13" s="9" t="s">
        <v>11</v>
      </c>
      <c r="C13" s="9" t="s">
        <v>51</v>
      </c>
      <c r="D13" s="9">
        <v>891700037</v>
      </c>
      <c r="E13" s="10" t="s">
        <v>63</v>
      </c>
      <c r="F13" s="9">
        <v>669888</v>
      </c>
      <c r="G13" s="11">
        <v>44166</v>
      </c>
      <c r="H13" s="11">
        <v>44216</v>
      </c>
      <c r="I13" s="12" t="s">
        <v>71</v>
      </c>
      <c r="J13" s="13">
        <v>5585307</v>
      </c>
      <c r="K13" s="13">
        <v>0</v>
      </c>
      <c r="L13" s="13">
        <v>0</v>
      </c>
      <c r="M13" s="13">
        <v>5585307</v>
      </c>
      <c r="N13" s="14" t="s">
        <v>43</v>
      </c>
      <c r="O13" s="15">
        <v>0</v>
      </c>
      <c r="P13" s="15">
        <v>0</v>
      </c>
      <c r="Q13" s="15">
        <v>0</v>
      </c>
      <c r="R13" s="16"/>
      <c r="S13" s="17"/>
      <c r="T13" s="12" t="s">
        <v>55</v>
      </c>
      <c r="U13" s="14"/>
      <c r="V13" s="14"/>
      <c r="W13" s="1" t="s">
        <v>79</v>
      </c>
      <c r="X13" s="1" t="s">
        <v>97</v>
      </c>
      <c r="Y13" s="1" t="s">
        <v>84</v>
      </c>
      <c r="Z13" s="1" t="s">
        <v>109</v>
      </c>
    </row>
    <row r="14" spans="1:27" ht="15" customHeight="1" x14ac:dyDescent="0.2">
      <c r="A14" s="8">
        <v>8026921</v>
      </c>
      <c r="B14" s="9" t="s">
        <v>14</v>
      </c>
      <c r="C14" s="9" t="s">
        <v>51</v>
      </c>
      <c r="D14" s="9">
        <v>891700037</v>
      </c>
      <c r="E14" s="10" t="s">
        <v>63</v>
      </c>
      <c r="F14" s="9">
        <v>669888</v>
      </c>
      <c r="G14" s="11">
        <v>44169</v>
      </c>
      <c r="H14" s="11">
        <v>44216</v>
      </c>
      <c r="I14" s="12" t="s">
        <v>71</v>
      </c>
      <c r="J14" s="13">
        <v>814300</v>
      </c>
      <c r="K14" s="13">
        <v>0</v>
      </c>
      <c r="L14" s="13">
        <v>0</v>
      </c>
      <c r="M14" s="13">
        <v>814300</v>
      </c>
      <c r="N14" s="14" t="s">
        <v>43</v>
      </c>
      <c r="O14" s="15">
        <v>0</v>
      </c>
      <c r="P14" s="15">
        <v>0</v>
      </c>
      <c r="Q14" s="15">
        <v>0</v>
      </c>
      <c r="R14" s="16"/>
      <c r="S14" s="17"/>
      <c r="T14" s="12" t="s">
        <v>56</v>
      </c>
      <c r="U14" s="14"/>
      <c r="V14" s="14"/>
      <c r="W14" s="1" t="s">
        <v>79</v>
      </c>
      <c r="X14" s="1" t="s">
        <v>97</v>
      </c>
      <c r="Y14" s="1" t="s">
        <v>83</v>
      </c>
      <c r="Z14" s="1" t="s">
        <v>107</v>
      </c>
    </row>
    <row r="15" spans="1:27" ht="15" customHeight="1" x14ac:dyDescent="0.2">
      <c r="A15" s="8">
        <v>8027427</v>
      </c>
      <c r="B15" s="9" t="s">
        <v>13</v>
      </c>
      <c r="C15" s="9" t="s">
        <v>51</v>
      </c>
      <c r="D15" s="9">
        <v>891700037</v>
      </c>
      <c r="E15" s="10" t="s">
        <v>63</v>
      </c>
      <c r="F15" s="9">
        <v>669888</v>
      </c>
      <c r="G15" s="11">
        <v>44172</v>
      </c>
      <c r="H15" s="11">
        <v>44216</v>
      </c>
      <c r="I15" s="12" t="s">
        <v>71</v>
      </c>
      <c r="J15" s="13">
        <v>336112</v>
      </c>
      <c r="K15" s="13">
        <v>0</v>
      </c>
      <c r="L15" s="13">
        <v>0</v>
      </c>
      <c r="M15" s="13">
        <v>336112</v>
      </c>
      <c r="N15" s="14" t="s">
        <v>43</v>
      </c>
      <c r="O15" s="15">
        <v>0</v>
      </c>
      <c r="P15" s="15">
        <v>0</v>
      </c>
      <c r="Q15" s="15">
        <v>0</v>
      </c>
      <c r="R15" s="16"/>
      <c r="S15" s="17"/>
      <c r="T15" s="12" t="s">
        <v>56</v>
      </c>
      <c r="U15" s="14"/>
      <c r="V15" s="14"/>
      <c r="W15" s="1" t="s">
        <v>79</v>
      </c>
      <c r="X15" s="1" t="s">
        <v>97</v>
      </c>
      <c r="Y15" s="1" t="s">
        <v>83</v>
      </c>
      <c r="Z15" s="1" t="s">
        <v>107</v>
      </c>
    </row>
    <row r="16" spans="1:27" ht="15" customHeight="1" x14ac:dyDescent="0.2">
      <c r="A16" s="8">
        <v>8031472</v>
      </c>
      <c r="B16" s="9" t="s">
        <v>8</v>
      </c>
      <c r="C16" s="9" t="s">
        <v>51</v>
      </c>
      <c r="D16" s="9">
        <v>891700037</v>
      </c>
      <c r="E16" s="10" t="s">
        <v>63</v>
      </c>
      <c r="F16" s="9">
        <v>669988</v>
      </c>
      <c r="G16" s="11">
        <v>44182</v>
      </c>
      <c r="H16" s="11">
        <v>44216</v>
      </c>
      <c r="I16" s="12" t="s">
        <v>71</v>
      </c>
      <c r="J16" s="13">
        <v>50700</v>
      </c>
      <c r="K16" s="13">
        <v>0</v>
      </c>
      <c r="L16" s="13">
        <v>0</v>
      </c>
      <c r="M16" s="13">
        <v>50700</v>
      </c>
      <c r="N16" s="14" t="s">
        <v>43</v>
      </c>
      <c r="O16" s="15">
        <v>0</v>
      </c>
      <c r="P16" s="15">
        <v>0</v>
      </c>
      <c r="Q16" s="15">
        <v>0</v>
      </c>
      <c r="R16" s="16"/>
      <c r="S16" s="17"/>
      <c r="T16" s="12" t="s">
        <v>56</v>
      </c>
      <c r="U16" s="14"/>
      <c r="V16" s="14"/>
      <c r="W16" s="1" t="s">
        <v>79</v>
      </c>
      <c r="X16" s="1" t="s">
        <v>97</v>
      </c>
      <c r="Y16" s="1" t="s">
        <v>83</v>
      </c>
      <c r="Z16" s="1" t="s">
        <v>107</v>
      </c>
    </row>
    <row r="17" spans="1:26" ht="15" customHeight="1" x14ac:dyDescent="0.2">
      <c r="A17" s="8">
        <v>8033016</v>
      </c>
      <c r="B17" s="9" t="s">
        <v>10</v>
      </c>
      <c r="C17" s="9" t="s">
        <v>51</v>
      </c>
      <c r="D17" s="9">
        <v>891700037</v>
      </c>
      <c r="E17" s="10" t="s">
        <v>63</v>
      </c>
      <c r="F17" s="9">
        <v>669988</v>
      </c>
      <c r="G17" s="11">
        <v>44186</v>
      </c>
      <c r="H17" s="11">
        <v>44216</v>
      </c>
      <c r="I17" s="12" t="s">
        <v>71</v>
      </c>
      <c r="J17" s="13">
        <v>425300</v>
      </c>
      <c r="K17" s="13">
        <v>0</v>
      </c>
      <c r="L17" s="13">
        <v>0</v>
      </c>
      <c r="M17" s="13">
        <v>425300</v>
      </c>
      <c r="N17" s="14" t="s">
        <v>43</v>
      </c>
      <c r="O17" s="15">
        <v>0</v>
      </c>
      <c r="P17" s="15">
        <v>0</v>
      </c>
      <c r="Q17" s="15">
        <v>0</v>
      </c>
      <c r="R17" s="16"/>
      <c r="S17" s="17"/>
      <c r="T17" s="12" t="s">
        <v>56</v>
      </c>
      <c r="U17" s="14"/>
      <c r="V17" s="14"/>
      <c r="W17" s="1" t="s">
        <v>79</v>
      </c>
      <c r="X17" s="1" t="s">
        <v>97</v>
      </c>
      <c r="Y17" s="1" t="s">
        <v>83</v>
      </c>
      <c r="Z17" s="1" t="s">
        <v>107</v>
      </c>
    </row>
    <row r="18" spans="1:26" ht="15" customHeight="1" x14ac:dyDescent="0.2">
      <c r="A18" s="8">
        <v>8033899</v>
      </c>
      <c r="B18" s="9" t="s">
        <v>12</v>
      </c>
      <c r="C18" s="9" t="s">
        <v>51</v>
      </c>
      <c r="D18" s="9">
        <v>891700037</v>
      </c>
      <c r="E18" s="10" t="s">
        <v>63</v>
      </c>
      <c r="F18" s="9">
        <v>669988</v>
      </c>
      <c r="G18" s="11">
        <v>44188</v>
      </c>
      <c r="H18" s="11">
        <v>44216</v>
      </c>
      <c r="I18" s="12" t="s">
        <v>71</v>
      </c>
      <c r="J18" s="13">
        <v>292600</v>
      </c>
      <c r="K18" s="13">
        <v>0</v>
      </c>
      <c r="L18" s="13">
        <v>0</v>
      </c>
      <c r="M18" s="13">
        <v>292600</v>
      </c>
      <c r="N18" s="14" t="s">
        <v>43</v>
      </c>
      <c r="O18" s="15">
        <v>0</v>
      </c>
      <c r="P18" s="15">
        <v>0</v>
      </c>
      <c r="Q18" s="15">
        <v>0</v>
      </c>
      <c r="R18" s="16"/>
      <c r="S18" s="17"/>
      <c r="T18" s="12" t="s">
        <v>56</v>
      </c>
      <c r="U18" s="14"/>
      <c r="V18" s="14"/>
      <c r="W18" s="1" t="s">
        <v>79</v>
      </c>
      <c r="X18" s="1" t="s">
        <v>97</v>
      </c>
      <c r="Y18" s="1" t="s">
        <v>83</v>
      </c>
      <c r="Z18" s="1" t="s">
        <v>107</v>
      </c>
    </row>
    <row r="19" spans="1:26" ht="15" customHeight="1" x14ac:dyDescent="0.2">
      <c r="A19" s="8">
        <v>8081385</v>
      </c>
      <c r="B19" s="9" t="s">
        <v>18</v>
      </c>
      <c r="C19" s="9" t="s">
        <v>51</v>
      </c>
      <c r="D19" s="9">
        <v>891700037</v>
      </c>
      <c r="E19" s="10" t="s">
        <v>63</v>
      </c>
      <c r="F19" s="9">
        <v>671096</v>
      </c>
      <c r="G19" s="11">
        <v>44314</v>
      </c>
      <c r="H19" s="11">
        <v>44326</v>
      </c>
      <c r="I19" s="12" t="s">
        <v>70</v>
      </c>
      <c r="J19" s="13">
        <v>24227360</v>
      </c>
      <c r="K19" s="13">
        <v>0</v>
      </c>
      <c r="L19" s="13">
        <v>0</v>
      </c>
      <c r="M19" s="13">
        <v>24227360</v>
      </c>
      <c r="N19" s="14" t="s">
        <v>43</v>
      </c>
      <c r="O19" s="15">
        <v>0</v>
      </c>
      <c r="P19" s="15">
        <v>0</v>
      </c>
      <c r="Q19" s="15">
        <v>0</v>
      </c>
      <c r="R19" s="16"/>
      <c r="S19" s="17"/>
      <c r="T19" s="14"/>
      <c r="U19" s="14"/>
      <c r="V19" s="14"/>
      <c r="W19" s="1" t="s">
        <v>79</v>
      </c>
      <c r="X19" s="1" t="s">
        <v>99</v>
      </c>
      <c r="Y19" s="1" t="s">
        <v>90</v>
      </c>
      <c r="Z19" s="1" t="s">
        <v>106</v>
      </c>
    </row>
    <row r="20" spans="1:26" ht="15" customHeight="1" x14ac:dyDescent="0.2">
      <c r="A20" s="8">
        <v>8081612</v>
      </c>
      <c r="B20" s="9" t="s">
        <v>19</v>
      </c>
      <c r="C20" s="9" t="s">
        <v>51</v>
      </c>
      <c r="D20" s="9">
        <v>891700037</v>
      </c>
      <c r="E20" s="10" t="s">
        <v>63</v>
      </c>
      <c r="F20" s="9">
        <v>671096</v>
      </c>
      <c r="G20" s="11">
        <v>44314</v>
      </c>
      <c r="H20" s="11">
        <v>44326</v>
      </c>
      <c r="I20" s="12" t="s">
        <v>70</v>
      </c>
      <c r="J20" s="13">
        <v>162517</v>
      </c>
      <c r="K20" s="13">
        <v>0</v>
      </c>
      <c r="L20" s="13">
        <v>0</v>
      </c>
      <c r="M20" s="13">
        <v>162517</v>
      </c>
      <c r="N20" s="14" t="s">
        <v>43</v>
      </c>
      <c r="O20" s="15">
        <v>0</v>
      </c>
      <c r="P20" s="15">
        <v>0</v>
      </c>
      <c r="Q20" s="15">
        <v>0</v>
      </c>
      <c r="R20" s="16"/>
      <c r="S20" s="17"/>
      <c r="T20" s="14"/>
      <c r="U20" s="14"/>
      <c r="V20" s="14"/>
      <c r="W20" s="1" t="s">
        <v>79</v>
      </c>
      <c r="X20" s="1" t="s">
        <v>99</v>
      </c>
      <c r="Y20" s="1" t="s">
        <v>90</v>
      </c>
      <c r="Z20" s="1" t="s">
        <v>106</v>
      </c>
    </row>
    <row r="21" spans="1:26" ht="15" customHeight="1" x14ac:dyDescent="0.2">
      <c r="A21" s="8">
        <v>8159700</v>
      </c>
      <c r="B21" s="9" t="s">
        <v>20</v>
      </c>
      <c r="C21" s="9" t="s">
        <v>51</v>
      </c>
      <c r="D21" s="9">
        <v>891700037</v>
      </c>
      <c r="E21" s="10" t="s">
        <v>63</v>
      </c>
      <c r="F21" s="9">
        <v>673131</v>
      </c>
      <c r="G21" s="11">
        <v>44519</v>
      </c>
      <c r="H21" s="11">
        <v>44609</v>
      </c>
      <c r="I21" s="12" t="s">
        <v>71</v>
      </c>
      <c r="J21" s="13">
        <v>216310</v>
      </c>
      <c r="K21" s="13">
        <v>0</v>
      </c>
      <c r="L21" s="13">
        <v>0</v>
      </c>
      <c r="M21" s="13">
        <v>216310</v>
      </c>
      <c r="N21" s="14" t="s">
        <v>43</v>
      </c>
      <c r="O21" s="15">
        <v>0</v>
      </c>
      <c r="P21" s="15">
        <v>0</v>
      </c>
      <c r="Q21" s="15">
        <v>0</v>
      </c>
      <c r="R21" s="16"/>
      <c r="S21" s="17"/>
      <c r="T21" s="12" t="s">
        <v>57</v>
      </c>
      <c r="U21" s="14"/>
      <c r="V21" s="14"/>
      <c r="W21" s="1" t="s">
        <v>92</v>
      </c>
      <c r="X21" s="1" t="s">
        <v>97</v>
      </c>
      <c r="Y21" s="1" t="s">
        <v>87</v>
      </c>
    </row>
    <row r="22" spans="1:26" ht="15" customHeight="1" x14ac:dyDescent="0.2">
      <c r="A22" s="8">
        <v>8187203</v>
      </c>
      <c r="B22" s="9" t="s">
        <v>21</v>
      </c>
      <c r="C22" s="9" t="s">
        <v>51</v>
      </c>
      <c r="D22" s="9">
        <v>891700037</v>
      </c>
      <c r="E22" s="10" t="s">
        <v>63</v>
      </c>
      <c r="F22" s="9">
        <v>673584</v>
      </c>
      <c r="G22" s="11">
        <v>44584</v>
      </c>
      <c r="H22" s="11">
        <v>44630</v>
      </c>
      <c r="I22" s="12" t="s">
        <v>71</v>
      </c>
      <c r="J22" s="13">
        <v>7816515</v>
      </c>
      <c r="K22" s="13">
        <v>0</v>
      </c>
      <c r="L22" s="13">
        <v>7816515</v>
      </c>
      <c r="M22" s="13">
        <v>0</v>
      </c>
      <c r="N22" s="14" t="s">
        <v>43</v>
      </c>
      <c r="O22" s="15">
        <v>0</v>
      </c>
      <c r="P22" s="15">
        <v>0</v>
      </c>
      <c r="Q22" s="15">
        <v>0</v>
      </c>
      <c r="R22" s="16"/>
      <c r="S22" s="17"/>
      <c r="T22" s="12" t="s">
        <v>58</v>
      </c>
      <c r="U22" s="12" t="s">
        <v>72</v>
      </c>
      <c r="W22" s="1" t="s">
        <v>80</v>
      </c>
      <c r="X22" s="1" t="s">
        <v>100</v>
      </c>
      <c r="Y22" s="1" t="s">
        <v>100</v>
      </c>
    </row>
    <row r="23" spans="1:26" ht="15" customHeight="1" x14ac:dyDescent="0.2">
      <c r="A23" s="8">
        <v>8200515</v>
      </c>
      <c r="B23" s="9" t="s">
        <v>22</v>
      </c>
      <c r="C23" s="9" t="s">
        <v>51</v>
      </c>
      <c r="D23" s="9">
        <v>891700037</v>
      </c>
      <c r="E23" s="10" t="s">
        <v>63</v>
      </c>
      <c r="F23" s="9">
        <v>673852</v>
      </c>
      <c r="G23" s="11">
        <v>44613</v>
      </c>
      <c r="H23" s="11">
        <v>44662</v>
      </c>
      <c r="I23" s="12" t="s">
        <v>71</v>
      </c>
      <c r="J23" s="13">
        <v>444237</v>
      </c>
      <c r="K23" s="13">
        <v>0</v>
      </c>
      <c r="L23" s="13">
        <v>444237</v>
      </c>
      <c r="M23" s="13">
        <v>0</v>
      </c>
      <c r="N23" s="14" t="s">
        <v>43</v>
      </c>
      <c r="O23" s="15">
        <v>0</v>
      </c>
      <c r="P23" s="15">
        <v>0</v>
      </c>
      <c r="Q23" s="15">
        <v>0</v>
      </c>
      <c r="R23" s="16"/>
      <c r="S23" s="17"/>
      <c r="T23" s="12" t="s">
        <v>59</v>
      </c>
      <c r="U23" s="12" t="s">
        <v>58</v>
      </c>
      <c r="W23" s="1" t="s">
        <v>80</v>
      </c>
      <c r="X23" s="1" t="s">
        <v>100</v>
      </c>
      <c r="Y23" s="1" t="s">
        <v>100</v>
      </c>
    </row>
    <row r="24" spans="1:26" ht="15" customHeight="1" x14ac:dyDescent="0.2">
      <c r="A24" s="8">
        <v>8371611</v>
      </c>
      <c r="B24" s="9" t="s">
        <v>24</v>
      </c>
      <c r="C24" s="9" t="s">
        <v>51</v>
      </c>
      <c r="D24" s="9">
        <v>891700037</v>
      </c>
      <c r="E24" s="10" t="s">
        <v>63</v>
      </c>
      <c r="F24" s="9">
        <v>676109</v>
      </c>
      <c r="G24" s="11">
        <v>44826</v>
      </c>
      <c r="H24" s="11">
        <v>45027</v>
      </c>
      <c r="I24" s="12" t="s">
        <v>71</v>
      </c>
      <c r="J24" s="13">
        <v>57800</v>
      </c>
      <c r="K24" s="13">
        <v>0</v>
      </c>
      <c r="L24" s="13">
        <v>0</v>
      </c>
      <c r="M24" s="13">
        <v>57800</v>
      </c>
      <c r="N24" s="14" t="s">
        <v>43</v>
      </c>
      <c r="O24" s="15">
        <v>0</v>
      </c>
      <c r="P24" s="15">
        <v>0</v>
      </c>
      <c r="Q24" s="15">
        <v>0</v>
      </c>
      <c r="R24" s="16"/>
      <c r="S24" s="17"/>
      <c r="T24" s="12" t="s">
        <v>60</v>
      </c>
      <c r="U24" s="14"/>
      <c r="V24" s="14"/>
      <c r="W24" s="1" t="s">
        <v>91</v>
      </c>
      <c r="X24" s="1" t="s">
        <v>97</v>
      </c>
      <c r="Y24" s="1" t="s">
        <v>88</v>
      </c>
    </row>
    <row r="25" spans="1:26" ht="15" customHeight="1" x14ac:dyDescent="0.2">
      <c r="A25" s="8">
        <v>8479170</v>
      </c>
      <c r="B25" s="9" t="s">
        <v>25</v>
      </c>
      <c r="C25" s="9" t="s">
        <v>51</v>
      </c>
      <c r="D25" s="9">
        <v>891700037</v>
      </c>
      <c r="E25" s="10" t="s">
        <v>63</v>
      </c>
      <c r="F25" s="9">
        <v>677613</v>
      </c>
      <c r="G25" s="11">
        <v>44923</v>
      </c>
      <c r="H25" s="11">
        <v>45027</v>
      </c>
      <c r="I25" s="12" t="s">
        <v>71</v>
      </c>
      <c r="J25" s="13">
        <v>99000</v>
      </c>
      <c r="K25" s="13">
        <v>0</v>
      </c>
      <c r="L25" s="13">
        <v>0</v>
      </c>
      <c r="M25" s="13">
        <v>99000</v>
      </c>
      <c r="N25" s="14" t="s">
        <v>43</v>
      </c>
      <c r="O25" s="15">
        <v>0</v>
      </c>
      <c r="P25" s="15">
        <v>0</v>
      </c>
      <c r="Q25" s="15">
        <v>0</v>
      </c>
      <c r="R25" s="16"/>
      <c r="S25" s="17"/>
      <c r="T25" s="12" t="s">
        <v>61</v>
      </c>
      <c r="U25" s="12" t="s">
        <v>60</v>
      </c>
      <c r="W25" s="1" t="s">
        <v>91</v>
      </c>
      <c r="X25" s="1" t="s">
        <v>97</v>
      </c>
      <c r="Y25" s="1" t="s">
        <v>89</v>
      </c>
    </row>
    <row r="26" spans="1:26" ht="15" customHeight="1" x14ac:dyDescent="0.2">
      <c r="A26" s="8">
        <v>8647957</v>
      </c>
      <c r="B26" s="9" t="s">
        <v>27</v>
      </c>
      <c r="C26" s="9" t="s">
        <v>51</v>
      </c>
      <c r="D26" s="9">
        <v>891700037</v>
      </c>
      <c r="E26" s="10" t="s">
        <v>63</v>
      </c>
      <c r="F26" s="9">
        <v>679185</v>
      </c>
      <c r="G26" s="11">
        <v>45077</v>
      </c>
      <c r="H26" s="11">
        <v>45092</v>
      </c>
      <c r="I26" s="12" t="s">
        <v>71</v>
      </c>
      <c r="J26" s="13">
        <v>100500</v>
      </c>
      <c r="K26" s="13">
        <v>0</v>
      </c>
      <c r="L26" s="13">
        <v>100500</v>
      </c>
      <c r="M26" s="13">
        <v>0</v>
      </c>
      <c r="N26" s="14" t="s">
        <v>43</v>
      </c>
      <c r="O26" s="15">
        <v>100500</v>
      </c>
      <c r="P26" s="15">
        <v>0</v>
      </c>
      <c r="Q26" s="15">
        <v>100500</v>
      </c>
      <c r="R26" s="16">
        <v>45628</v>
      </c>
      <c r="S26" s="17">
        <v>131</v>
      </c>
      <c r="T26" s="12" t="s">
        <v>60</v>
      </c>
      <c r="U26" s="12" t="s">
        <v>73</v>
      </c>
      <c r="W26" s="1" t="s">
        <v>80</v>
      </c>
      <c r="X26" s="1" t="s">
        <v>100</v>
      </c>
      <c r="Y26" s="1" t="s">
        <v>100</v>
      </c>
    </row>
    <row r="27" spans="1:26" ht="15" customHeight="1" x14ac:dyDescent="0.2">
      <c r="A27" s="8">
        <v>8656645</v>
      </c>
      <c r="B27" s="9" t="s">
        <v>28</v>
      </c>
      <c r="C27" s="9" t="s">
        <v>51</v>
      </c>
      <c r="D27" s="9">
        <v>891700037</v>
      </c>
      <c r="E27" s="10" t="s">
        <v>63</v>
      </c>
      <c r="F27" s="9">
        <v>679290</v>
      </c>
      <c r="G27" s="11">
        <v>45086</v>
      </c>
      <c r="H27" s="11">
        <v>45120</v>
      </c>
      <c r="I27" s="12" t="s">
        <v>71</v>
      </c>
      <c r="J27" s="13">
        <v>1432797</v>
      </c>
      <c r="K27" s="13">
        <v>0</v>
      </c>
      <c r="L27" s="13">
        <f>1208997+223800</f>
        <v>1432797</v>
      </c>
      <c r="M27" s="13">
        <v>0</v>
      </c>
      <c r="N27" s="14" t="s">
        <v>43</v>
      </c>
      <c r="O27" s="15">
        <v>223800</v>
      </c>
      <c r="P27" s="15">
        <v>0</v>
      </c>
      <c r="Q27" s="15">
        <v>223800</v>
      </c>
      <c r="R27" s="16">
        <v>45628</v>
      </c>
      <c r="S27" s="17">
        <v>131</v>
      </c>
      <c r="T27" s="12" t="s">
        <v>60</v>
      </c>
      <c r="U27" s="12" t="s">
        <v>73</v>
      </c>
      <c r="V27" s="14"/>
      <c r="W27" s="1" t="s">
        <v>80</v>
      </c>
      <c r="X27" s="1" t="s">
        <v>100</v>
      </c>
      <c r="Y27" s="1" t="s">
        <v>100</v>
      </c>
    </row>
    <row r="28" spans="1:26" ht="15" customHeight="1" x14ac:dyDescent="0.2">
      <c r="A28" s="8">
        <v>8662054</v>
      </c>
      <c r="B28" s="9" t="s">
        <v>29</v>
      </c>
      <c r="C28" s="9" t="s">
        <v>51</v>
      </c>
      <c r="D28" s="9">
        <v>891700037</v>
      </c>
      <c r="E28" s="10" t="s">
        <v>63</v>
      </c>
      <c r="F28" s="9">
        <v>679290</v>
      </c>
      <c r="G28" s="11">
        <v>45093</v>
      </c>
      <c r="H28" s="11">
        <v>45120</v>
      </c>
      <c r="I28" s="12" t="s">
        <v>71</v>
      </c>
      <c r="J28" s="13">
        <v>494140</v>
      </c>
      <c r="K28" s="13">
        <v>43700</v>
      </c>
      <c r="L28" s="13">
        <f>294340+156100</f>
        <v>450440</v>
      </c>
      <c r="M28" s="13">
        <v>0</v>
      </c>
      <c r="N28" s="14" t="s">
        <v>43</v>
      </c>
      <c r="O28" s="15">
        <v>199800</v>
      </c>
      <c r="P28" s="15">
        <v>43700</v>
      </c>
      <c r="Q28" s="15">
        <v>156100</v>
      </c>
      <c r="R28" s="16">
        <v>45628</v>
      </c>
      <c r="S28" s="17">
        <v>131</v>
      </c>
      <c r="T28" s="12" t="s">
        <v>60</v>
      </c>
      <c r="U28" s="12" t="s">
        <v>73</v>
      </c>
      <c r="V28" s="12"/>
      <c r="W28" s="1" t="s">
        <v>80</v>
      </c>
      <c r="X28" s="1" t="s">
        <v>100</v>
      </c>
      <c r="Y28" s="1" t="s">
        <v>100</v>
      </c>
    </row>
    <row r="29" spans="1:26" ht="15" customHeight="1" x14ac:dyDescent="0.2">
      <c r="A29" s="8">
        <v>8973958</v>
      </c>
      <c r="B29" s="9" t="s">
        <v>47</v>
      </c>
      <c r="C29" s="9" t="s">
        <v>51</v>
      </c>
      <c r="D29" s="9">
        <v>891700037</v>
      </c>
      <c r="E29" s="10" t="s">
        <v>63</v>
      </c>
      <c r="F29" s="9">
        <v>682081</v>
      </c>
      <c r="G29" s="11">
        <v>45357</v>
      </c>
      <c r="H29" s="11">
        <v>45393</v>
      </c>
      <c r="I29" s="12" t="s">
        <v>71</v>
      </c>
      <c r="J29" s="13">
        <v>2294361</v>
      </c>
      <c r="K29" s="13">
        <v>1203400</v>
      </c>
      <c r="L29" s="13">
        <f>661261+429700</f>
        <v>1090961</v>
      </c>
      <c r="M29" s="13">
        <v>0</v>
      </c>
      <c r="N29" s="14" t="s">
        <v>44</v>
      </c>
      <c r="O29" s="15">
        <v>1633100</v>
      </c>
      <c r="P29" s="15">
        <v>1203400</v>
      </c>
      <c r="Q29" s="15">
        <v>429700</v>
      </c>
      <c r="R29" s="16">
        <v>45628</v>
      </c>
      <c r="S29" s="17">
        <v>131</v>
      </c>
      <c r="T29" s="12" t="s">
        <v>64</v>
      </c>
      <c r="U29" s="12"/>
      <c r="V29" s="12"/>
      <c r="W29" s="1" t="s">
        <v>80</v>
      </c>
      <c r="X29" s="1" t="s">
        <v>100</v>
      </c>
      <c r="Y29" s="1" t="s">
        <v>100</v>
      </c>
    </row>
    <row r="30" spans="1:26" ht="15" customHeight="1" x14ac:dyDescent="0.2">
      <c r="A30" s="8">
        <v>9092583</v>
      </c>
      <c r="B30" s="9" t="s">
        <v>48</v>
      </c>
      <c r="C30" s="9" t="s">
        <v>51</v>
      </c>
      <c r="D30" s="9">
        <v>891700037</v>
      </c>
      <c r="E30" s="10" t="s">
        <v>63</v>
      </c>
      <c r="F30" s="9">
        <v>682876</v>
      </c>
      <c r="G30" s="11">
        <v>45456</v>
      </c>
      <c r="H30" s="11">
        <v>45485</v>
      </c>
      <c r="I30" s="12" t="s">
        <v>71</v>
      </c>
      <c r="J30" s="13">
        <v>1114269</v>
      </c>
      <c r="K30" s="13">
        <v>0</v>
      </c>
      <c r="L30" s="13">
        <f>645619+468650</f>
        <v>1114269</v>
      </c>
      <c r="M30" s="13">
        <v>0</v>
      </c>
      <c r="N30" s="14" t="s">
        <v>45</v>
      </c>
      <c r="O30" s="15">
        <v>468650</v>
      </c>
      <c r="P30" s="15">
        <v>0</v>
      </c>
      <c r="Q30" s="15">
        <v>468650</v>
      </c>
      <c r="R30" s="16">
        <v>45628</v>
      </c>
      <c r="S30" s="17">
        <v>131</v>
      </c>
      <c r="T30" s="12" t="s">
        <v>65</v>
      </c>
      <c r="U30" s="14"/>
      <c r="V30" s="14"/>
      <c r="W30" s="1" t="s">
        <v>80</v>
      </c>
      <c r="X30" s="1" t="s">
        <v>100</v>
      </c>
      <c r="Y30" s="1" t="s">
        <v>100</v>
      </c>
    </row>
    <row r="31" spans="1:26" ht="15" customHeight="1" x14ac:dyDescent="0.2">
      <c r="A31" s="8">
        <v>9108990</v>
      </c>
      <c r="B31" s="9" t="s">
        <v>49</v>
      </c>
      <c r="C31" s="9" t="s">
        <v>51</v>
      </c>
      <c r="D31" s="9">
        <v>891700037</v>
      </c>
      <c r="E31" s="10" t="s">
        <v>63</v>
      </c>
      <c r="F31" s="9">
        <v>682876</v>
      </c>
      <c r="G31" s="11">
        <v>45468</v>
      </c>
      <c r="H31" s="11">
        <v>45485</v>
      </c>
      <c r="I31" s="12" t="s">
        <v>71</v>
      </c>
      <c r="J31" s="13">
        <v>471311</v>
      </c>
      <c r="K31" s="13">
        <v>0</v>
      </c>
      <c r="L31" s="13">
        <v>444136</v>
      </c>
      <c r="M31" s="13">
        <v>27175</v>
      </c>
      <c r="N31" s="14" t="s">
        <v>45</v>
      </c>
      <c r="O31" s="15">
        <v>27175</v>
      </c>
      <c r="P31" s="15">
        <v>0</v>
      </c>
      <c r="Q31" s="15">
        <v>27175</v>
      </c>
      <c r="R31" s="16">
        <v>45628</v>
      </c>
      <c r="S31" s="17">
        <v>131</v>
      </c>
      <c r="T31" s="12" t="s">
        <v>62</v>
      </c>
      <c r="U31" s="12" t="s">
        <v>66</v>
      </c>
      <c r="W31" s="1" t="s">
        <v>81</v>
      </c>
      <c r="X31" s="1" t="s">
        <v>98</v>
      </c>
      <c r="Y31" s="1" t="s">
        <v>85</v>
      </c>
    </row>
    <row r="32" spans="1:26" ht="15" customHeight="1" x14ac:dyDescent="0.2">
      <c r="A32" s="8">
        <v>9175810</v>
      </c>
      <c r="B32" s="9" t="s">
        <v>52</v>
      </c>
      <c r="C32" s="9" t="s">
        <v>51</v>
      </c>
      <c r="D32" s="9">
        <v>891700037</v>
      </c>
      <c r="E32" s="10" t="s">
        <v>63</v>
      </c>
      <c r="F32" s="9">
        <v>683586</v>
      </c>
      <c r="G32" s="11">
        <v>45524</v>
      </c>
      <c r="H32" s="11">
        <v>45546</v>
      </c>
      <c r="I32" s="12" t="s">
        <v>71</v>
      </c>
      <c r="J32" s="13">
        <v>230200</v>
      </c>
      <c r="K32" s="13">
        <v>0</v>
      </c>
      <c r="L32" s="13">
        <v>230200</v>
      </c>
      <c r="M32" s="13">
        <v>0</v>
      </c>
      <c r="N32" s="14" t="s">
        <v>45</v>
      </c>
      <c r="O32" s="15">
        <v>0</v>
      </c>
      <c r="P32" s="15">
        <v>0</v>
      </c>
      <c r="Q32" s="15">
        <v>0</v>
      </c>
      <c r="R32" s="16"/>
      <c r="S32" s="17"/>
      <c r="T32" s="12" t="s">
        <v>67</v>
      </c>
      <c r="U32" s="14"/>
      <c r="V32" s="14"/>
      <c r="W32" s="1" t="s">
        <v>80</v>
      </c>
      <c r="X32" s="1" t="s">
        <v>100</v>
      </c>
      <c r="Y32" s="1" t="s">
        <v>100</v>
      </c>
    </row>
    <row r="33" spans="1:27" ht="15" customHeight="1" x14ac:dyDescent="0.2">
      <c r="A33" s="18" t="s">
        <v>50</v>
      </c>
      <c r="B33" s="19" t="s">
        <v>23</v>
      </c>
      <c r="C33" s="19" t="s">
        <v>23</v>
      </c>
      <c r="D33" s="19" t="s">
        <v>23</v>
      </c>
      <c r="E33" s="19" t="s">
        <v>23</v>
      </c>
      <c r="F33" s="19" t="s">
        <v>23</v>
      </c>
      <c r="G33" s="19" t="s">
        <v>23</v>
      </c>
      <c r="H33" s="19" t="s">
        <v>23</v>
      </c>
      <c r="I33" s="19" t="s">
        <v>23</v>
      </c>
      <c r="J33" s="20">
        <f>SUBTOTAL(9,J6:J32)</f>
        <v>61036437</v>
      </c>
      <c r="K33" s="20">
        <f>SUBTOTAL(9,K6:K32)</f>
        <v>2347507</v>
      </c>
      <c r="L33" s="20">
        <f>SUBTOTAL(9,L6:L32)</f>
        <v>22777663</v>
      </c>
      <c r="M33" s="20">
        <f>SUBTOTAL(9,M6:M32)</f>
        <v>35911267</v>
      </c>
      <c r="N33" s="19" t="s">
        <v>23</v>
      </c>
      <c r="O33" s="20">
        <f>SUBTOTAL(9,O6:O32)</f>
        <v>2653025</v>
      </c>
      <c r="P33" s="20">
        <f>SUBTOTAL(9,P6:P32)</f>
        <v>1247100</v>
      </c>
      <c r="Q33" s="20">
        <f>SUBTOTAL(9,Q6:Q32)</f>
        <v>1405925</v>
      </c>
      <c r="R33" s="19" t="s">
        <v>23</v>
      </c>
      <c r="S33" s="19" t="s">
        <v>23</v>
      </c>
      <c r="T33" s="19" t="s">
        <v>23</v>
      </c>
      <c r="U33" s="19" t="s">
        <v>74</v>
      </c>
      <c r="V33" s="19" t="s">
        <v>23</v>
      </c>
      <c r="W33" s="3" t="s">
        <v>23</v>
      </c>
      <c r="X33" s="19" t="s">
        <v>23</v>
      </c>
      <c r="Y33" s="19" t="s">
        <v>23</v>
      </c>
      <c r="Z33" s="19" t="s">
        <v>23</v>
      </c>
    </row>
    <row r="35" spans="1:27" ht="15" customHeight="1" x14ac:dyDescent="0.2">
      <c r="B35" s="37"/>
      <c r="M35" s="36"/>
      <c r="Z35" s="34">
        <v>45719</v>
      </c>
      <c r="AA35" s="35">
        <v>0.60416666666666663</v>
      </c>
    </row>
    <row r="36" spans="1:27" ht="15" customHeight="1" x14ac:dyDescent="0.2">
      <c r="T36" s="12"/>
      <c r="U36" s="2"/>
    </row>
    <row r="37" spans="1:27" ht="15" customHeight="1" x14ac:dyDescent="0.2">
      <c r="T37" s="12"/>
      <c r="U37" s="2"/>
    </row>
    <row r="38" spans="1:27" ht="15" customHeight="1" x14ac:dyDescent="0.2">
      <c r="T38" s="12"/>
      <c r="U38" s="2"/>
    </row>
    <row r="39" spans="1:27" ht="15" customHeight="1" x14ac:dyDescent="0.2">
      <c r="T39" s="12"/>
      <c r="U39" s="2"/>
    </row>
    <row r="40" spans="1:27" ht="15" customHeight="1" x14ac:dyDescent="0.2">
      <c r="T40" s="12"/>
      <c r="U40" s="2"/>
    </row>
    <row r="41" spans="1:27" ht="15" customHeight="1" x14ac:dyDescent="0.2">
      <c r="T41" s="12"/>
      <c r="U41" s="2"/>
    </row>
    <row r="42" spans="1:27" ht="15" customHeight="1" x14ac:dyDescent="0.2">
      <c r="T42" s="12"/>
      <c r="U42" s="2"/>
    </row>
    <row r="43" spans="1:27" ht="15" customHeight="1" x14ac:dyDescent="0.2">
      <c r="T43" s="12"/>
      <c r="U43" s="2"/>
    </row>
    <row r="44" spans="1:27" ht="15" customHeight="1" x14ac:dyDescent="0.2">
      <c r="T44" s="12"/>
      <c r="U44" s="2"/>
    </row>
    <row r="45" spans="1:27" ht="15" customHeight="1" x14ac:dyDescent="0.2">
      <c r="T45" s="12"/>
      <c r="U45" s="2"/>
    </row>
    <row r="46" spans="1:27" ht="15" customHeight="1" x14ac:dyDescent="0.2">
      <c r="T46" s="12"/>
      <c r="U46" s="2"/>
    </row>
    <row r="47" spans="1:27" ht="15" customHeight="1" x14ac:dyDescent="0.2">
      <c r="T47" s="12"/>
      <c r="U47" s="2"/>
    </row>
    <row r="48" spans="1:27" ht="15" customHeight="1" x14ac:dyDescent="0.2">
      <c r="T48" s="12"/>
      <c r="U48" s="2"/>
    </row>
    <row r="49" spans="20:21" ht="15" customHeight="1" x14ac:dyDescent="0.2">
      <c r="T49" s="12"/>
      <c r="U49" s="2"/>
    </row>
    <row r="50" spans="20:21" ht="15" customHeight="1" x14ac:dyDescent="0.2">
      <c r="T50" s="12"/>
      <c r="U50" s="2"/>
    </row>
    <row r="51" spans="20:21" ht="15" customHeight="1" x14ac:dyDescent="0.2">
      <c r="T51" s="12"/>
      <c r="U51" s="2"/>
    </row>
    <row r="53" spans="20:21" ht="15" customHeight="1" x14ac:dyDescent="0.2">
      <c r="U53" s="2"/>
    </row>
    <row r="54" spans="20:21" ht="15" customHeight="1" x14ac:dyDescent="0.2">
      <c r="U54" s="2"/>
    </row>
  </sheetData>
  <sortState ref="T36:T54">
    <sortCondition ref="T36:T54"/>
  </sortState>
  <mergeCells count="4">
    <mergeCell ref="A4:V4"/>
    <mergeCell ref="A1:V1"/>
    <mergeCell ref="A2:V2"/>
    <mergeCell ref="A3:V3"/>
  </mergeCells>
  <pageMargins left="0.39370078740157483" right="0.39370078740157483" top="0.78740157480314965" bottom="0.78740157480314965" header="0" footer="0.39370078740157483"/>
  <pageSetup scale="95" orientation="landscape" r:id="rId1"/>
  <headerFooter>
    <oddFooter>Página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11"/>
  <sheetViews>
    <sheetView zoomScale="75" zoomScaleNormal="75" workbookViewId="0">
      <selection activeCell="A8" sqref="A8"/>
    </sheetView>
  </sheetViews>
  <sheetFormatPr baseColWidth="10" defaultColWidth="22.7109375" defaultRowHeight="15" customHeight="1" x14ac:dyDescent="0.25"/>
  <cols>
    <col min="1" max="1" width="50.7109375" style="22" customWidth="1"/>
    <col min="2" max="16384" width="22.7109375" style="22"/>
  </cols>
  <sheetData>
    <row r="3" spans="1:6" ht="15" customHeight="1" x14ac:dyDescent="0.25">
      <c r="A3" s="23" t="s">
        <v>101</v>
      </c>
      <c r="B3" s="23" t="s">
        <v>95</v>
      </c>
    </row>
    <row r="4" spans="1:6" ht="45" customHeight="1" x14ac:dyDescent="0.25">
      <c r="A4" s="24" t="s">
        <v>93</v>
      </c>
      <c r="B4" s="25" t="s">
        <v>97</v>
      </c>
      <c r="C4" s="25" t="s">
        <v>98</v>
      </c>
      <c r="D4" s="25" t="s">
        <v>99</v>
      </c>
      <c r="E4" s="25" t="s">
        <v>100</v>
      </c>
      <c r="F4" s="25" t="s">
        <v>94</v>
      </c>
    </row>
    <row r="5" spans="1:6" ht="15" customHeight="1" x14ac:dyDescent="0.25">
      <c r="A5" s="21" t="s">
        <v>80</v>
      </c>
      <c r="B5" s="26"/>
      <c r="C5" s="26"/>
      <c r="D5" s="26"/>
      <c r="E5" s="26">
        <v>0</v>
      </c>
      <c r="F5" s="26">
        <v>0</v>
      </c>
    </row>
    <row r="6" spans="1:6" ht="15" customHeight="1" x14ac:dyDescent="0.25">
      <c r="A6" s="21" t="s">
        <v>81</v>
      </c>
      <c r="B6" s="26"/>
      <c r="C6" s="26">
        <v>27175</v>
      </c>
      <c r="D6" s="26"/>
      <c r="E6" s="26"/>
      <c r="F6" s="26">
        <v>27175</v>
      </c>
    </row>
    <row r="7" spans="1:6" ht="15" customHeight="1" x14ac:dyDescent="0.25">
      <c r="A7" s="21" t="s">
        <v>78</v>
      </c>
      <c r="B7" s="26"/>
      <c r="C7" s="26"/>
      <c r="D7" s="26"/>
      <c r="E7" s="26">
        <v>0</v>
      </c>
      <c r="F7" s="26">
        <v>0</v>
      </c>
    </row>
    <row r="8" spans="1:6" ht="15" customHeight="1" x14ac:dyDescent="0.25">
      <c r="A8" s="21" t="s">
        <v>79</v>
      </c>
      <c r="B8" s="26">
        <v>8393672</v>
      </c>
      <c r="C8" s="26"/>
      <c r="D8" s="26">
        <v>27117310</v>
      </c>
      <c r="E8" s="26"/>
      <c r="F8" s="26">
        <v>35510982</v>
      </c>
    </row>
    <row r="9" spans="1:6" ht="15" customHeight="1" x14ac:dyDescent="0.25">
      <c r="A9" s="21" t="s">
        <v>92</v>
      </c>
      <c r="B9" s="26">
        <v>216310</v>
      </c>
      <c r="C9" s="26"/>
      <c r="D9" s="26"/>
      <c r="E9" s="26"/>
      <c r="F9" s="26">
        <v>216310</v>
      </c>
    </row>
    <row r="10" spans="1:6" ht="15" customHeight="1" x14ac:dyDescent="0.25">
      <c r="A10" s="21" t="s">
        <v>91</v>
      </c>
      <c r="B10" s="26">
        <v>156800</v>
      </c>
      <c r="C10" s="26"/>
      <c r="D10" s="26"/>
      <c r="E10" s="26"/>
      <c r="F10" s="26">
        <v>156800</v>
      </c>
    </row>
    <row r="11" spans="1:6" ht="15" customHeight="1" x14ac:dyDescent="0.25">
      <c r="A11" s="21" t="s">
        <v>94</v>
      </c>
      <c r="B11" s="26">
        <v>8766782</v>
      </c>
      <c r="C11" s="26">
        <v>27175</v>
      </c>
      <c r="D11" s="26">
        <v>27117310</v>
      </c>
      <c r="E11" s="26">
        <v>0</v>
      </c>
      <c r="F11" s="26">
        <v>35911267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zoomScale="75" zoomScaleNormal="75" workbookViewId="0">
      <selection activeCell="A8" sqref="A8"/>
    </sheetView>
  </sheetViews>
  <sheetFormatPr baseColWidth="10" defaultColWidth="22.7109375" defaultRowHeight="15" customHeight="1" x14ac:dyDescent="0.25"/>
  <cols>
    <col min="1" max="1" width="50.7109375" style="22" customWidth="1"/>
    <col min="2" max="2" width="14.7109375" style="22" customWidth="1"/>
    <col min="3" max="4" width="18.7109375" style="22" customWidth="1"/>
    <col min="5" max="5" width="32.7109375" style="22" customWidth="1"/>
    <col min="6" max="6" width="18.7109375" style="22" customWidth="1"/>
    <col min="7" max="16384" width="22.7109375" style="22"/>
  </cols>
  <sheetData>
    <row r="1" spans="1:6" ht="15" customHeight="1" x14ac:dyDescent="0.25">
      <c r="A1" s="45" t="s">
        <v>76</v>
      </c>
      <c r="B1" s="44" t="s">
        <v>102</v>
      </c>
      <c r="C1" s="44"/>
      <c r="D1" s="44"/>
      <c r="E1" s="44"/>
      <c r="F1" s="45" t="s">
        <v>103</v>
      </c>
    </row>
    <row r="2" spans="1:6" ht="60" customHeight="1" x14ac:dyDescent="0.25">
      <c r="A2" s="45"/>
      <c r="B2" s="28" t="s">
        <v>100</v>
      </c>
      <c r="C2" s="28" t="s">
        <v>98</v>
      </c>
      <c r="D2" s="28" t="s">
        <v>97</v>
      </c>
      <c r="E2" s="28" t="s">
        <v>99</v>
      </c>
      <c r="F2" s="45"/>
    </row>
    <row r="3" spans="1:6" ht="15" customHeight="1" x14ac:dyDescent="0.25">
      <c r="A3" s="33" t="s">
        <v>80</v>
      </c>
      <c r="B3" s="27">
        <v>0</v>
      </c>
      <c r="C3" s="27">
        <v>0</v>
      </c>
      <c r="D3" s="27">
        <v>0</v>
      </c>
      <c r="E3" s="27">
        <v>0</v>
      </c>
      <c r="F3" s="27">
        <v>0</v>
      </c>
    </row>
    <row r="4" spans="1:6" ht="30" customHeight="1" x14ac:dyDescent="0.25">
      <c r="A4" s="33" t="s">
        <v>78</v>
      </c>
      <c r="B4" s="27">
        <v>0</v>
      </c>
      <c r="C4" s="27">
        <v>0</v>
      </c>
      <c r="D4" s="27">
        <v>0</v>
      </c>
      <c r="E4" s="27">
        <v>0</v>
      </c>
      <c r="F4" s="27">
        <v>0</v>
      </c>
    </row>
    <row r="5" spans="1:6" ht="15" customHeight="1" x14ac:dyDescent="0.25">
      <c r="A5" s="33" t="s">
        <v>81</v>
      </c>
      <c r="B5" s="27">
        <v>0</v>
      </c>
      <c r="C5" s="27">
        <v>27175</v>
      </c>
      <c r="D5" s="27">
        <v>0</v>
      </c>
      <c r="E5" s="27">
        <v>0</v>
      </c>
      <c r="F5" s="27">
        <v>27175</v>
      </c>
    </row>
    <row r="6" spans="1:6" ht="15" customHeight="1" x14ac:dyDescent="0.25">
      <c r="A6" s="33" t="s">
        <v>91</v>
      </c>
      <c r="B6" s="27">
        <v>0</v>
      </c>
      <c r="C6" s="27">
        <v>0</v>
      </c>
      <c r="D6" s="27">
        <v>156800</v>
      </c>
      <c r="E6" s="27">
        <v>0</v>
      </c>
      <c r="F6" s="27">
        <v>156800</v>
      </c>
    </row>
    <row r="7" spans="1:6" ht="30" customHeight="1" x14ac:dyDescent="0.25">
      <c r="A7" s="33" t="s">
        <v>92</v>
      </c>
      <c r="B7" s="27">
        <v>0</v>
      </c>
      <c r="C7" s="27">
        <v>0</v>
      </c>
      <c r="D7" s="27">
        <v>216310</v>
      </c>
      <c r="E7" s="27">
        <v>0</v>
      </c>
      <c r="F7" s="27">
        <v>216310</v>
      </c>
    </row>
    <row r="8" spans="1:6" ht="30" customHeight="1" x14ac:dyDescent="0.25">
      <c r="A8" s="33" t="s">
        <v>79</v>
      </c>
      <c r="B8" s="27">
        <v>0</v>
      </c>
      <c r="C8" s="27">
        <v>0</v>
      </c>
      <c r="D8" s="27">
        <v>8393672</v>
      </c>
      <c r="E8" s="27">
        <v>27117310</v>
      </c>
      <c r="F8" s="27">
        <v>35510982</v>
      </c>
    </row>
    <row r="9" spans="1:6" ht="15" customHeight="1" x14ac:dyDescent="0.25">
      <c r="A9" s="29" t="s">
        <v>103</v>
      </c>
      <c r="B9" s="30">
        <v>0</v>
      </c>
      <c r="C9" s="30">
        <v>27175</v>
      </c>
      <c r="D9" s="30">
        <v>8766782</v>
      </c>
      <c r="E9" s="30">
        <v>27117310</v>
      </c>
      <c r="F9" s="30">
        <v>35911267</v>
      </c>
    </row>
    <row r="10" spans="1:6" ht="15" customHeight="1" x14ac:dyDescent="0.25">
      <c r="B10" s="31">
        <f>B9/$F$9</f>
        <v>0</v>
      </c>
      <c r="C10" s="32">
        <f t="shared" ref="C10:E10" si="0">C9/$F$9</f>
        <v>7.5672629428530044E-4</v>
      </c>
      <c r="D10" s="31">
        <f t="shared" si="0"/>
        <v>0.24412343903098713</v>
      </c>
      <c r="E10" s="31">
        <f t="shared" si="0"/>
        <v>0.75511983467472754</v>
      </c>
    </row>
  </sheetData>
  <sortState ref="A3:F8">
    <sortCondition ref="F3:F8"/>
  </sortState>
  <mergeCells count="3">
    <mergeCell ref="B1:E1"/>
    <mergeCell ref="F1:F2"/>
    <mergeCell ref="A1:A2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1527487AE2AE746A6661416F54662D8" ma:contentTypeVersion="6" ma:contentTypeDescription="Crear nuevo documento." ma:contentTypeScope="" ma:versionID="99c9a20f2b91afff918e71d316f17494">
  <xsd:schema xmlns:xsd="http://www.w3.org/2001/XMLSchema" xmlns:xs="http://www.w3.org/2001/XMLSchema" xmlns:p="http://schemas.microsoft.com/office/2006/metadata/properties" xmlns:ns2="be42f1d3-3d94-43c8-9a8a-1b95af476fae" xmlns:ns3="ada2d4c8-0eff-4ef9-8c10-5b5fce1c3dc8" targetNamespace="http://schemas.microsoft.com/office/2006/metadata/properties" ma:root="true" ma:fieldsID="bf188beff4b2c0c534773d9c3d859149" ns2:_="" ns3:_="">
    <xsd:import namespace="be42f1d3-3d94-43c8-9a8a-1b95af476fae"/>
    <xsd:import namespace="ada2d4c8-0eff-4ef9-8c10-5b5fce1c3d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42f1d3-3d94-43c8-9a8a-1b95af476fa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a2d4c8-0eff-4ef9-8c10-5b5fce1c3dc8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978F671-1B8C-400C-98B4-C362E4C6D960}"/>
</file>

<file path=customXml/itemProps2.xml><?xml version="1.0" encoding="utf-8"?>
<ds:datastoreItem xmlns:ds="http://schemas.openxmlformats.org/officeDocument/2006/customXml" ds:itemID="{4E851350-97E9-4B35-8FBD-7F21C2EDEDF8}"/>
</file>

<file path=customXml/itemProps3.xml><?xml version="1.0" encoding="utf-8"?>
<ds:datastoreItem xmlns:ds="http://schemas.openxmlformats.org/officeDocument/2006/customXml" ds:itemID="{689EAC8E-AFB0-4E3E-98FC-7822D5B2587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24-12</vt:lpstr>
      <vt:lpstr>TD</vt:lpstr>
      <vt:lpstr>Resumen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financiera6</dc:creator>
  <cp:lastModifiedBy>NMUCAR04</cp:lastModifiedBy>
  <cp:lastPrinted>2022-10-21T16:57:37Z</cp:lastPrinted>
  <dcterms:created xsi:type="dcterms:W3CDTF">2017-02-21T13:02:54Z</dcterms:created>
  <dcterms:modified xsi:type="dcterms:W3CDTF">2025-02-26T22:30:54Z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0x01010011527487AE2AE746A6661416F54662D8</vt:lpwstr>
  </property>
</Properties>
</file>