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602"/>
  <workbookPr/>
  <mc:AlternateContent xmlns:mc="http://schemas.openxmlformats.org/markup-compatibility/2006">
    <mc:Choice Requires="x15">
      <x15ac:absPath xmlns:x15ac="http://schemas.microsoft.com/office/spreadsheetml/2010/11/ac" url="https://uaermv-my.sharepoint.com/personal/clemente_chaves_umv_gov_co/Documents/EJECUCIÓN OPS 455 DE 2025/2. DP-PROPO CONCEJO/6. DICIEMBRE/PROPOS/1394-25/"/>
    </mc:Choice>
  </mc:AlternateContent>
  <xr:revisionPtr revIDLastSave="273" documentId="8_{C50D4C35-60AB-4D8C-A0AC-BAE176DF0552}" xr6:coauthVersionLast="47" xr6:coauthVersionMax="47" xr10:uidLastSave="{27B73BBB-46BF-4075-81B6-2ABEC414EBCA}"/>
  <bookViews>
    <workbookView xWindow="5088" yWindow="600" windowWidth="22308" windowHeight="13560" xr2:uid="{00000000-000D-0000-FFFF-FFFF00000000}"/>
  </bookViews>
  <sheets>
    <sheet name="Proyección Cierre 2025"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4" i="1" l="1"/>
  <c r="L4" i="1"/>
  <c r="K4" i="1"/>
  <c r="H4" i="1"/>
</calcChain>
</file>

<file path=xl/sharedStrings.xml><?xml version="1.0" encoding="utf-8"?>
<sst xmlns="http://schemas.openxmlformats.org/spreadsheetml/2006/main" count="69" uniqueCount="53">
  <si>
    <t xml:space="preserve">Proyecto </t>
  </si>
  <si>
    <t>Dependencia</t>
  </si>
  <si>
    <t>Apropiación Inicial</t>
  </si>
  <si>
    <t>Apropiación Vigente</t>
  </si>
  <si>
    <t>Comprometido</t>
  </si>
  <si>
    <t>Obligado</t>
  </si>
  <si>
    <t>Pagado</t>
  </si>
  <si>
    <t>Nivel de ejecución financiera (%)</t>
  </si>
  <si>
    <t>Meta física programada</t>
  </si>
  <si>
    <t>Meta física ejecutada</t>
  </si>
  <si>
    <t>Nivel de ejecución física (%)</t>
  </si>
  <si>
    <t>Recursos no comprometidos</t>
  </si>
  <si>
    <t>Recursos no girados</t>
  </si>
  <si>
    <t>Reservas presupuestales estimadas</t>
  </si>
  <si>
    <t>Causas que pueden afectar el cumplimiento</t>
  </si>
  <si>
    <t xml:space="preserve">Oficina de Servicio a la ciudadania y sostenibilidad </t>
  </si>
  <si>
    <t xml:space="preserve"> Radicación tardía de cuentas; disponibilidad de operador logistico; ajustes operativos no previstos.</t>
  </si>
  <si>
    <t>Secretaría General</t>
  </si>
  <si>
    <t xml:space="preserve">Procesos de contratación declarados desierto, no cumplimiento de los pagos programados para diciembre y las cuentas por pagar. </t>
  </si>
  <si>
    <t>Oficina de Tecnologías de la Información</t>
  </si>
  <si>
    <t>Actualmente la Oficina de tecnologias de la información se encuentra estructurandol un proceso que peermite la reorientación de recursos sin ejecutar con el fin de atender una necesidad de la entidad y con ello cumplir con la ejecución presupuestal.</t>
  </si>
  <si>
    <t>8081 - Conservación de la red vial y red de ciclo infraestructura de Bogotá D.C</t>
  </si>
  <si>
    <t xml:space="preserve">Subdirección de Intervención de la Infraestructura
Subdirección de Planificación y de Conservación
Subdirección de Producción y Apoyo Logístico </t>
  </si>
  <si>
    <t xml:space="preserve"> $           121.576.534.000</t>
  </si>
  <si>
    <t xml:space="preserve"> $           153.198.199.851</t>
  </si>
  <si>
    <t xml:space="preserve"> $            109.021.502.998</t>
  </si>
  <si>
    <t xml:space="preserve"> $              60.945.026.563</t>
  </si>
  <si>
    <t xml:space="preserve"> $                           44.176.696.853</t>
  </si>
  <si>
    <t xml:space="preserve"> $               8.701.488.000</t>
  </si>
  <si>
    <t xml:space="preserve"> $                   756.188.442</t>
  </si>
  <si>
    <t xml:space="preserve"> $                                        -  </t>
  </si>
  <si>
    <t xml:space="preserve"> $                                 756.188.442</t>
  </si>
  <si>
    <t xml:space="preserve"> $               1.320.000.000</t>
  </si>
  <si>
    <t xml:space="preserve"> $               1.077.868.638</t>
  </si>
  <si>
    <t xml:space="preserve"> $                    915.136.931</t>
  </si>
  <si>
    <t xml:space="preserve"> $                    519.356.062</t>
  </si>
  <si>
    <t xml:space="preserve"> $                                 162.731.707</t>
  </si>
  <si>
    <t xml:space="preserve"> $               9.522.988.000</t>
  </si>
  <si>
    <t xml:space="preserve"> $             10.677.982.468</t>
  </si>
  <si>
    <t xml:space="preserve"> $                7.121.603.749</t>
  </si>
  <si>
    <t xml:space="preserve"> $                3.018.823.295</t>
  </si>
  <si>
    <t xml:space="preserve"> $                             3.556.378.719</t>
  </si>
  <si>
    <t xml:space="preserve"> $               5.309.623.000</t>
  </si>
  <si>
    <t xml:space="preserve"> $               6.460.239.974</t>
  </si>
  <si>
    <t xml:space="preserve"> $                5.437.525.115</t>
  </si>
  <si>
    <t xml:space="preserve"> $                2.947.317.198</t>
  </si>
  <si>
    <t xml:space="preserve"> $                             1.022.714.859</t>
  </si>
  <si>
    <t>8055 - Conservación de la red de infraestructura peatonal en Bogotá D.C</t>
  </si>
  <si>
    <t xml:space="preserve"> $               7.300.000.000</t>
  </si>
  <si>
    <t xml:space="preserve"> $             12.300.000.000</t>
  </si>
  <si>
    <t xml:space="preserve"> $                7.443.830.248</t>
  </si>
  <si>
    <t xml:space="preserve"> $                4.863.043.359</t>
  </si>
  <si>
    <t xml:space="preserve"> $                             4.856.169.752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</si>
</sst>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409]* #,##0_ ;_-[$$-409]* \-#,##0\ ;_-[$$-409]* &quot;-&quot;??_ ;_-@_ "/>
    <numFmt numFmtId="165" formatCode="_-[$$-409]* #,##0.00_ ;_-[$$-409]* \-#,##0.00\ ;_-[$$-409]* &quot;-&quot;??_ ;_-@_ "/>
  </numFmts>
  <fonts count="2">
    <font>
      <sz val="11"/>
      <color theme="1"/>
      <name val="Calibri"/>
      <family val="2"/>
      <scheme val="minor"/>
    </font>
    <font>
      <sz val="11"/>
      <color rgb="FF000000"/>
      <name val="Calibri"/>
      <family val="2"/>
    </font>
  </fonts>
  <fills count="3">
    <fill>
      <patternFill patternType="none"/>
    </fill>
    <fill>
      <patternFill patternType="gray125"/>
    </fill>
    <fill>
      <patternFill patternType="solid">
        <fgColor rgb="FFEBF1DE"/>
        <bgColor rgb="FFEBF1DE"/>
      </patternFill>
    </fill>
  </fills>
  <borders count="3">
    <border>
      <left/>
      <right/>
      <top/>
      <bottom/>
      <diagonal/>
    </border>
    <border>
      <left style="thin">
        <color rgb="FF9BBB59"/>
      </left>
      <right style="thin">
        <color rgb="FF9BBB59"/>
      </right>
      <top style="thin">
        <color rgb="FF9BBB59"/>
      </top>
      <bottom style="thin">
        <color rgb="FF9BBB59"/>
      </bottom>
      <diagonal/>
    </border>
    <border>
      <left style="thin">
        <color rgb="FF9BBB59"/>
      </left>
      <right style="thin">
        <color rgb="FF9BBB59"/>
      </right>
      <top style="thin">
        <color rgb="FF9BBB59"/>
      </top>
      <bottom/>
      <diagonal/>
    </border>
  </borders>
  <cellStyleXfs count="1">
    <xf numFmtId="0" fontId="0" fillId="0" borderId="0"/>
  </cellStyleXfs>
  <cellXfs count="32">
    <xf numFmtId="0" fontId="0" fillId="0" borderId="0" xfId="0"/>
    <xf numFmtId="0" fontId="0" fillId="0" borderId="0" xfId="0" applyAlignment="1">
      <alignment wrapText="1"/>
    </xf>
    <xf numFmtId="0" fontId="1" fillId="0" borderId="1" xfId="0" applyFont="1" applyFill="1" applyBorder="1" applyAlignment="1">
      <alignment horizontal="center" wrapText="1"/>
    </xf>
    <xf numFmtId="164" fontId="1" fillId="0" borderId="1" xfId="0" applyNumberFormat="1" applyFont="1" applyFill="1" applyBorder="1" applyAlignment="1">
      <alignment horizontal="center"/>
    </xf>
    <xf numFmtId="0" fontId="0" fillId="0" borderId="0" xfId="0" applyAlignment="1">
      <alignment horizontal="center"/>
    </xf>
    <xf numFmtId="0" fontId="1" fillId="2" borderId="1" xfId="0" applyFont="1" applyFill="1" applyBorder="1" applyAlignment="1">
      <alignment horizontal="center" wrapText="1"/>
    </xf>
    <xf numFmtId="164" fontId="1" fillId="2" borderId="1" xfId="0" applyNumberFormat="1" applyFont="1" applyFill="1" applyBorder="1" applyAlignment="1">
      <alignment horizontal="center"/>
    </xf>
    <xf numFmtId="0" fontId="1" fillId="2" borderId="2" xfId="0" applyFont="1" applyFill="1" applyBorder="1" applyAlignment="1">
      <alignment horizontal="center" wrapText="1"/>
    </xf>
    <xf numFmtId="164" fontId="1" fillId="2" borderId="2" xfId="0" applyNumberFormat="1" applyFont="1" applyFill="1" applyBorder="1" applyAlignment="1">
      <alignment horizontal="center"/>
    </xf>
    <xf numFmtId="0" fontId="0" fillId="0" borderId="0" xfId="0" applyAlignment="1">
      <alignment vertical="center"/>
    </xf>
    <xf numFmtId="164"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165" fontId="1" fillId="0" borderId="1" xfId="0" applyNumberFormat="1" applyFont="1" applyFill="1" applyBorder="1" applyAlignment="1">
      <alignment horizontal="center" vertical="center" wrapText="1"/>
    </xf>
    <xf numFmtId="164" fontId="1" fillId="2" borderId="1" xfId="0" applyNumberFormat="1" applyFont="1" applyFill="1" applyBorder="1" applyAlignment="1">
      <alignment horizontal="center" vertical="center" wrapText="1"/>
    </xf>
    <xf numFmtId="0" fontId="1" fillId="2" borderId="1" xfId="0" applyFont="1" applyFill="1" applyBorder="1" applyAlignment="1">
      <alignment horizontal="center" vertical="center" wrapText="1"/>
    </xf>
    <xf numFmtId="165" fontId="1" fillId="2" borderId="1" xfId="0" applyNumberFormat="1" applyFont="1" applyFill="1" applyBorder="1" applyAlignment="1">
      <alignment horizontal="center" vertical="center" wrapText="1"/>
    </xf>
    <xf numFmtId="164" fontId="1" fillId="2" borderId="2" xfId="0" applyNumberFormat="1" applyFont="1" applyFill="1" applyBorder="1" applyAlignment="1">
      <alignment horizontal="center" vertical="center" wrapText="1"/>
    </xf>
    <xf numFmtId="0" fontId="1" fillId="2" borderId="2" xfId="0" applyFont="1" applyFill="1" applyBorder="1" applyAlignment="1">
      <alignment horizontal="center" vertical="center" wrapText="1"/>
    </xf>
    <xf numFmtId="165" fontId="1" fillId="2" borderId="2" xfId="0" applyNumberFormat="1" applyFont="1" applyFill="1" applyBorder="1" applyAlignment="1">
      <alignment horizontal="center" vertical="center" wrapText="1"/>
    </xf>
    <xf numFmtId="10" fontId="1" fillId="0" borderId="1" xfId="0" applyNumberFormat="1" applyFont="1" applyFill="1" applyBorder="1" applyAlignment="1">
      <alignment horizontal="center" vertical="center"/>
    </xf>
    <xf numFmtId="2" fontId="1" fillId="0" borderId="1" xfId="0" applyNumberFormat="1" applyFont="1" applyFill="1" applyBorder="1" applyAlignment="1">
      <alignment horizontal="center" vertical="center"/>
    </xf>
    <xf numFmtId="10" fontId="1" fillId="2" borderId="1" xfId="0" applyNumberFormat="1" applyFont="1" applyFill="1" applyBorder="1" applyAlignment="1">
      <alignment horizontal="center" vertical="center"/>
    </xf>
    <xf numFmtId="2" fontId="1" fillId="2" borderId="1" xfId="0" applyNumberFormat="1" applyFont="1" applyFill="1" applyBorder="1" applyAlignment="1">
      <alignment horizontal="center" vertical="center"/>
    </xf>
    <xf numFmtId="10" fontId="1" fillId="2" borderId="2" xfId="0" applyNumberFormat="1" applyFont="1" applyFill="1" applyBorder="1" applyAlignment="1">
      <alignment horizontal="center" vertical="center"/>
    </xf>
    <xf numFmtId="2" fontId="1" fillId="2" borderId="2" xfId="0" applyNumberFormat="1" applyFont="1" applyFill="1" applyBorder="1" applyAlignment="1">
      <alignment horizontal="center" vertical="center"/>
    </xf>
    <xf numFmtId="0" fontId="0" fillId="0" borderId="0" xfId="0" applyAlignment="1">
      <alignment horizontal="center" vertical="center"/>
    </xf>
    <xf numFmtId="0" fontId="0" fillId="0" borderId="0" xfId="0" applyAlignment="1">
      <alignment horizontal="center" vertical="center" wrapText="1"/>
    </xf>
    <xf numFmtId="164" fontId="0" fillId="0" borderId="0" xfId="0" applyNumberFormat="1" applyAlignment="1">
      <alignment horizontal="center" vertical="center"/>
    </xf>
    <xf numFmtId="10" fontId="0" fillId="0" borderId="0" xfId="0" applyNumberFormat="1" applyAlignment="1">
      <alignment horizontal="center" vertical="center"/>
    </xf>
    <xf numFmtId="2" fontId="0" fillId="0" borderId="0" xfId="0" applyNumberFormat="1" applyAlignment="1">
      <alignment horizontal="center" vertical="center"/>
    </xf>
    <xf numFmtId="9" fontId="0" fillId="0" borderId="0" xfId="0" applyNumberFormat="1" applyAlignment="1">
      <alignment horizontal="center" vertical="center"/>
    </xf>
    <xf numFmtId="164" fontId="0" fillId="0" borderId="0" xfId="0" applyNumberFormat="1" applyAlignment="1">
      <alignment horizontal="center" vertical="center" wrapText="1"/>
    </xf>
  </cellXfs>
  <cellStyles count="1">
    <cellStyle name="Normal" xfId="0" builtinId="0"/>
  </cellStyles>
  <dxfs count="15">
    <dxf>
      <alignment wrapText="1"/>
    </dxf>
    <dxf>
      <numFmt numFmtId="164" formatCode="_-[$$-409]* #,##0_ ;_-[$$-409]* \-#,##0\ ;_-[$$-409]* &quot;-&quot;??_ ;_-@_ "/>
      <alignment horizontal="left"/>
    </dxf>
    <dxf>
      <numFmt numFmtId="164" formatCode="_-[$$-409]* #,##0_ ;_-[$$-409]* \-#,##0\ ;_-[$$-409]* &quot;-&quot;??_ ;_-@_ "/>
      <alignment vertical="center"/>
    </dxf>
    <dxf>
      <numFmt numFmtId="164" formatCode="_-[$$-409]* #,##0_ ;_-[$$-409]* \-#,##0\ ;_-[$$-409]* &quot;-&quot;??_ ;_-@_ "/>
      <alignment vertical="center"/>
    </dxf>
    <dxf>
      <alignment vertical="center"/>
    </dxf>
    <dxf>
      <numFmt numFmtId="2" formatCode="0.00"/>
      <alignment vertical="center"/>
    </dxf>
    <dxf>
      <numFmt numFmtId="2" formatCode="0.00"/>
      <alignment vertical="center"/>
    </dxf>
    <dxf>
      <alignment vertical="center"/>
    </dxf>
    <dxf>
      <numFmt numFmtId="164" formatCode="_-[$$-409]* #,##0_ ;_-[$$-409]* \-#,##0\ ;_-[$$-409]* &quot;-&quot;??_ ;_-@_ "/>
      <alignment vertical="center"/>
    </dxf>
    <dxf>
      <numFmt numFmtId="165" formatCode="_-[$$-409]* #,##0.00_ ;_-[$$-409]* \-#,##0.00\ ;_-[$$-409]* &quot;-&quot;??_ ;_-@_ "/>
      <alignment vertical="center"/>
    </dxf>
    <dxf>
      <numFmt numFmtId="164" formatCode="_-[$$-409]* #,##0_ ;_-[$$-409]* \-#,##0\ ;_-[$$-409]* &quot;-&quot;??_ ;_-@_ "/>
      <alignment vertical="center"/>
    </dxf>
    <dxf>
      <alignment vertical="center"/>
    </dxf>
    <dxf>
      <numFmt numFmtId="164" formatCode="_-[$$-409]* #,##0_ ;_-[$$-409]* \-#,##0\ ;_-[$$-409]* &quot;-&quot;??_ ;_-@_ "/>
      <alignment vertical="center"/>
    </dxf>
    <dxf>
      <alignment vertical="center" wrapText="1"/>
    </dxf>
    <dxf>
      <alignment horizontal="center" vertical="cent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F56E648A-0713-45F9-A999-8BC453C65BCE}" name="Tabla1" displayName="Tabla1" ref="A1:O10" totalsRowShown="0" headerRowDxfId="14">
  <autoFilter ref="A1:O10" xr:uid="{F56E648A-0713-45F9-A999-8BC453C65BCE}"/>
  <tableColumns count="15">
    <tableColumn id="1" xr3:uid="{391CF64F-C272-4083-B291-9BD56D81B8FE}" name="Proyecto "/>
    <tableColumn id="15" xr3:uid="{05396237-BDF5-456D-A02A-3DC1D6CD8764}" name="Dependencia" dataDxfId="13"/>
    <tableColumn id="2" xr3:uid="{F141C9B2-572E-4EB4-9F95-05B3C2D5BD3D}" name="Apropiación Inicial" dataDxfId="12"/>
    <tableColumn id="3" xr3:uid="{720DEFBD-85A7-4EBA-8A14-50A3E763AEE9}" name="Apropiación Vigente" dataDxfId="11"/>
    <tableColumn id="4" xr3:uid="{B4A76413-9543-4177-A97A-0B048C7EE4DF}" name="Comprometido" dataDxfId="10"/>
    <tableColumn id="5" xr3:uid="{2503D11F-EAFB-475A-82F2-A5F9EF62D835}" name="Obligado" dataDxfId="9"/>
    <tableColumn id="6" xr3:uid="{DE5A5F06-3D4B-4EE3-9D17-32A10517A11D}" name="Pagado" dataDxfId="8"/>
    <tableColumn id="7" xr3:uid="{1B3A8FB8-D994-40D2-8BD4-2CDCD64D5F91}" name="Nivel de ejecución financiera (%)" dataDxfId="7"/>
    <tableColumn id="8" xr3:uid="{FCE06C62-C36C-4D76-9767-7E833425704A}" name="Meta física programada" dataDxfId="6"/>
    <tableColumn id="9" xr3:uid="{767ADFA6-E859-4D24-BE77-651DA7A28A9C}" name="Meta física ejecutada" dataDxfId="5"/>
    <tableColumn id="10" xr3:uid="{86EFA6AD-18FD-48CC-9697-8C0CCEA952C6}" name="Nivel de ejecución física (%)" dataDxfId="4"/>
    <tableColumn id="11" xr3:uid="{F0D65A22-6695-4C7B-B8B2-47664C6153FA}" name="Recursos no comprometidos" dataDxfId="3"/>
    <tableColumn id="12" xr3:uid="{2ACB4364-CF31-491B-9189-8178BFF3E401}" name="Recursos no girados" dataDxfId="2"/>
    <tableColumn id="13" xr3:uid="{0802E2C9-3CDE-419E-8649-8EE2340DD27F}" name="Reservas presupuestales estimadas" dataDxfId="1"/>
    <tableColumn id="14" xr3:uid="{3528F9E5-01C7-4854-B677-3C3727F27155}" name="Causas que pueden afectar el cumplimiento" dataDxfId="0"/>
  </tableColumns>
  <tableStyleInfo name="TableStyleLight18"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10"/>
  <sheetViews>
    <sheetView tabSelected="1" topLeftCell="A3" workbookViewId="0">
      <selection activeCell="F15" sqref="F15"/>
    </sheetView>
  </sheetViews>
  <sheetFormatPr defaultColWidth="8.85546875" defaultRowHeight="15"/>
  <cols>
    <col min="1" max="1" width="24" customWidth="1"/>
    <col min="2" max="2" width="43.85546875" style="9" customWidth="1"/>
    <col min="3" max="7" width="27.140625" style="9" customWidth="1"/>
    <col min="8" max="8" width="35" style="9" customWidth="1"/>
    <col min="9" max="9" width="24" style="9" customWidth="1"/>
    <col min="10" max="10" width="23" style="9" customWidth="1"/>
    <col min="11" max="11" width="31" style="9" customWidth="1"/>
    <col min="12" max="13" width="29.5703125" style="9" customWidth="1"/>
    <col min="14" max="14" width="35" customWidth="1"/>
    <col min="15" max="15" width="43" customWidth="1"/>
  </cols>
  <sheetData>
    <row r="1" spans="1:15" ht="40.5" customHeight="1">
      <c r="A1" s="25" t="s">
        <v>0</v>
      </c>
      <c r="B1" s="25" t="s">
        <v>1</v>
      </c>
      <c r="C1" s="25" t="s">
        <v>2</v>
      </c>
      <c r="D1" s="25" t="s">
        <v>3</v>
      </c>
      <c r="E1" s="25" t="s">
        <v>4</v>
      </c>
      <c r="F1" s="25" t="s">
        <v>5</v>
      </c>
      <c r="G1" s="25" t="s">
        <v>6</v>
      </c>
      <c r="H1" s="25" t="s">
        <v>7</v>
      </c>
      <c r="I1" s="25" t="s">
        <v>8</v>
      </c>
      <c r="J1" s="25" t="s">
        <v>9</v>
      </c>
      <c r="K1" s="25" t="s">
        <v>10</v>
      </c>
      <c r="L1" s="26" t="s">
        <v>11</v>
      </c>
      <c r="M1" s="25" t="s">
        <v>12</v>
      </c>
      <c r="N1" s="25" t="s">
        <v>13</v>
      </c>
      <c r="O1" s="25" t="s">
        <v>14</v>
      </c>
    </row>
    <row r="2" spans="1:15" ht="45.75">
      <c r="A2" s="25">
        <v>8208</v>
      </c>
      <c r="B2" s="26" t="s">
        <v>15</v>
      </c>
      <c r="C2" s="27">
        <v>311000000</v>
      </c>
      <c r="D2" s="27">
        <v>311000000</v>
      </c>
      <c r="E2" s="27">
        <v>281757630</v>
      </c>
      <c r="F2" s="27">
        <v>281757630</v>
      </c>
      <c r="G2" s="27">
        <v>229272110</v>
      </c>
      <c r="H2" s="28">
        <v>0.73719999999999997</v>
      </c>
      <c r="I2" s="29">
        <v>0.3</v>
      </c>
      <c r="J2" s="29">
        <v>0.3</v>
      </c>
      <c r="K2" s="30">
        <v>1</v>
      </c>
      <c r="L2" s="31">
        <v>29242370</v>
      </c>
      <c r="M2" s="27">
        <v>52485520</v>
      </c>
      <c r="N2" s="27">
        <v>52485520</v>
      </c>
      <c r="O2" s="1" t="s">
        <v>16</v>
      </c>
    </row>
    <row r="3" spans="1:15" ht="45.75">
      <c r="A3" s="25">
        <v>8095</v>
      </c>
      <c r="B3" s="26" t="s">
        <v>17</v>
      </c>
      <c r="C3" s="27">
        <v>29500000000</v>
      </c>
      <c r="D3" s="27">
        <v>29500000000</v>
      </c>
      <c r="E3" s="27">
        <v>23486560313</v>
      </c>
      <c r="F3" s="27">
        <v>23486560313</v>
      </c>
      <c r="G3" s="27">
        <v>13065442649</v>
      </c>
      <c r="H3" s="28">
        <v>0.79620000000000002</v>
      </c>
      <c r="I3" s="29">
        <v>0.81</v>
      </c>
      <c r="J3" s="29">
        <v>0.54</v>
      </c>
      <c r="K3" s="30">
        <v>0.51</v>
      </c>
      <c r="L3" s="31">
        <v>6013439687</v>
      </c>
      <c r="M3" s="27">
        <v>10421117664</v>
      </c>
      <c r="N3" s="27">
        <v>9421117664</v>
      </c>
      <c r="O3" s="1" t="s">
        <v>18</v>
      </c>
    </row>
    <row r="4" spans="1:15" ht="67.5" customHeight="1">
      <c r="A4" s="25">
        <v>8089</v>
      </c>
      <c r="B4" s="26" t="s">
        <v>19</v>
      </c>
      <c r="C4" s="27">
        <v>8057000000</v>
      </c>
      <c r="D4" s="27">
        <v>8057000000</v>
      </c>
      <c r="E4" s="27">
        <v>4469459252</v>
      </c>
      <c r="F4" s="27">
        <v>4469459252</v>
      </c>
      <c r="G4" s="27">
        <v>3420527204</v>
      </c>
      <c r="H4" s="28">
        <f>+Tabla1[[#This Row],[Obligado]]/Tabla1[[#This Row],[Apropiación Vigente]]</f>
        <v>0.55472995556658811</v>
      </c>
      <c r="I4" s="29">
        <v>1</v>
      </c>
      <c r="J4" s="29">
        <v>0.73</v>
      </c>
      <c r="K4" s="30">
        <f>+Tabla1[[#This Row],[Meta física ejecutada]]/Tabla1[[#This Row],[Meta física programada]]</f>
        <v>0.73</v>
      </c>
      <c r="L4" s="27">
        <f>+Tabla1[[#This Row],[Apropiación Inicial]]-Tabla1[[#This Row],[Comprometido]]</f>
        <v>3587540748</v>
      </c>
      <c r="M4" s="27">
        <f>+Tabla1[[#This Row],[Comprometido]]-Tabla1[[#This Row],[Pagado]]</f>
        <v>1048932048</v>
      </c>
      <c r="N4" s="27">
        <v>429148976</v>
      </c>
      <c r="O4" s="1" t="s">
        <v>20</v>
      </c>
    </row>
    <row r="5" spans="1:15" s="4" customFormat="1" ht="60.75">
      <c r="A5" s="2" t="s">
        <v>21</v>
      </c>
      <c r="B5" s="11" t="s">
        <v>22</v>
      </c>
      <c r="C5" s="10" t="s">
        <v>23</v>
      </c>
      <c r="D5" s="11" t="s">
        <v>24</v>
      </c>
      <c r="E5" s="10" t="s">
        <v>25</v>
      </c>
      <c r="F5" s="12" t="s">
        <v>25</v>
      </c>
      <c r="G5" s="10" t="s">
        <v>26</v>
      </c>
      <c r="H5" s="19">
        <v>0.39779999999999999</v>
      </c>
      <c r="I5" s="20">
        <v>300.62</v>
      </c>
      <c r="J5" s="20">
        <v>328.43</v>
      </c>
      <c r="K5" s="19">
        <v>1.0925</v>
      </c>
      <c r="L5" s="10" t="s">
        <v>27</v>
      </c>
      <c r="M5" s="10">
        <v>92253173288</v>
      </c>
      <c r="N5" s="3"/>
      <c r="O5" s="2"/>
    </row>
    <row r="6" spans="1:15" s="4" customFormat="1" ht="60.75">
      <c r="A6" s="5" t="s">
        <v>21</v>
      </c>
      <c r="B6" s="14" t="s">
        <v>22</v>
      </c>
      <c r="C6" s="13" t="s">
        <v>28</v>
      </c>
      <c r="D6" s="14" t="s">
        <v>29</v>
      </c>
      <c r="E6" s="13" t="s">
        <v>30</v>
      </c>
      <c r="F6" s="15" t="s">
        <v>30</v>
      </c>
      <c r="G6" s="13" t="s">
        <v>30</v>
      </c>
      <c r="H6" s="21">
        <v>0</v>
      </c>
      <c r="I6" s="22">
        <v>2</v>
      </c>
      <c r="J6" s="22">
        <v>0</v>
      </c>
      <c r="K6" s="21">
        <v>0</v>
      </c>
      <c r="L6" s="13" t="s">
        <v>31</v>
      </c>
      <c r="M6" s="13">
        <v>756188442</v>
      </c>
      <c r="N6" s="6"/>
      <c r="O6" s="5"/>
    </row>
    <row r="7" spans="1:15" s="4" customFormat="1" ht="60.75">
      <c r="A7" s="2" t="s">
        <v>21</v>
      </c>
      <c r="B7" s="11" t="s">
        <v>22</v>
      </c>
      <c r="C7" s="10" t="s">
        <v>32</v>
      </c>
      <c r="D7" s="11" t="s">
        <v>33</v>
      </c>
      <c r="E7" s="10" t="s">
        <v>34</v>
      </c>
      <c r="F7" s="12" t="s">
        <v>34</v>
      </c>
      <c r="G7" s="10" t="s">
        <v>35</v>
      </c>
      <c r="H7" s="19">
        <v>0.48180000000000001</v>
      </c>
      <c r="I7" s="20">
        <v>6</v>
      </c>
      <c r="J7" s="20">
        <v>4</v>
      </c>
      <c r="K7" s="19">
        <v>0.66669999999999996</v>
      </c>
      <c r="L7" s="10" t="s">
        <v>36</v>
      </c>
      <c r="M7" s="10">
        <v>558512576</v>
      </c>
      <c r="N7" s="3"/>
      <c r="O7" s="2"/>
    </row>
    <row r="8" spans="1:15" s="4" customFormat="1" ht="60.75">
      <c r="A8" s="5" t="s">
        <v>21</v>
      </c>
      <c r="B8" s="14" t="s">
        <v>22</v>
      </c>
      <c r="C8" s="13" t="s">
        <v>37</v>
      </c>
      <c r="D8" s="14" t="s">
        <v>38</v>
      </c>
      <c r="E8" s="13" t="s">
        <v>39</v>
      </c>
      <c r="F8" s="15" t="s">
        <v>39</v>
      </c>
      <c r="G8" s="13" t="s">
        <v>40</v>
      </c>
      <c r="H8" s="21">
        <v>0.28270000000000001</v>
      </c>
      <c r="I8" s="22">
        <v>10</v>
      </c>
      <c r="J8" s="22">
        <v>10.8</v>
      </c>
      <c r="K8" s="21">
        <v>1.08</v>
      </c>
      <c r="L8" s="13" t="s">
        <v>41</v>
      </c>
      <c r="M8" s="13">
        <v>7659159173</v>
      </c>
      <c r="N8" s="6"/>
      <c r="O8" s="5"/>
    </row>
    <row r="9" spans="1:15" s="4" customFormat="1" ht="60.75">
      <c r="A9" s="2" t="s">
        <v>21</v>
      </c>
      <c r="B9" s="11" t="s">
        <v>22</v>
      </c>
      <c r="C9" s="10" t="s">
        <v>42</v>
      </c>
      <c r="D9" s="11" t="s">
        <v>43</v>
      </c>
      <c r="E9" s="10" t="s">
        <v>44</v>
      </c>
      <c r="F9" s="12" t="s">
        <v>44</v>
      </c>
      <c r="G9" s="10" t="s">
        <v>45</v>
      </c>
      <c r="H9" s="19">
        <v>0.45619999999999999</v>
      </c>
      <c r="I9" s="20">
        <v>14</v>
      </c>
      <c r="J9" s="20">
        <v>14.26</v>
      </c>
      <c r="K9" s="19">
        <v>1.0185999999999999</v>
      </c>
      <c r="L9" s="10" t="s">
        <v>46</v>
      </c>
      <c r="M9" s="10">
        <v>3512922776</v>
      </c>
      <c r="N9" s="3"/>
      <c r="O9" s="2"/>
    </row>
    <row r="10" spans="1:15" s="4" customFormat="1" ht="60.75">
      <c r="A10" s="7" t="s">
        <v>47</v>
      </c>
      <c r="B10" s="17" t="s">
        <v>22</v>
      </c>
      <c r="C10" s="16" t="s">
        <v>48</v>
      </c>
      <c r="D10" s="17" t="s">
        <v>49</v>
      </c>
      <c r="E10" s="16" t="s">
        <v>50</v>
      </c>
      <c r="F10" s="18" t="s">
        <v>50</v>
      </c>
      <c r="G10" s="16" t="s">
        <v>51</v>
      </c>
      <c r="H10" s="23">
        <v>0.39539999999999997</v>
      </c>
      <c r="I10" s="24">
        <v>25000</v>
      </c>
      <c r="J10" s="24">
        <v>22724.45</v>
      </c>
      <c r="K10" s="23">
        <v>0.90900000000000003</v>
      </c>
      <c r="L10" s="16" t="s">
        <v>52</v>
      </c>
      <c r="M10" s="16">
        <v>7436956641</v>
      </c>
      <c r="N10" s="8"/>
      <c r="O10" s="7"/>
    </row>
  </sheetData>
  <pageMargins left="0.75" right="0.75" top="1" bottom="1" header="0.5" footer="0.5"/>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openpyxl</dc:creator>
  <cp:keywords/>
  <dc:description/>
  <cp:lastModifiedBy>Flor Angela Moreno Paez</cp:lastModifiedBy>
  <cp:revision/>
  <dcterms:created xsi:type="dcterms:W3CDTF">2025-12-04T18:51:56Z</dcterms:created>
  <dcterms:modified xsi:type="dcterms:W3CDTF">2025-12-11T22:03:31Z</dcterms:modified>
  <cp:category/>
  <cp:contentStatus/>
</cp:coreProperties>
</file>