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https://eduidep-my.sharepoint.com/personal/paulo_leguizamon_idep_edu_co/Documents/VIGENCIA 2025/Derechos de Petición 2025/PROPOSICION 1394 DE 2025/"/>
    </mc:Choice>
  </mc:AlternateContent>
  <xr:revisionPtr revIDLastSave="249" documentId="8_{C14CBBE9-6004-4F8A-9FE0-0D20B384C5C4}" xr6:coauthVersionLast="47" xr6:coauthVersionMax="47" xr10:uidLastSave="{69163CBB-6FFC-40B0-B2E4-03CCA732F6CC}"/>
  <bookViews>
    <workbookView xWindow="-120" yWindow="-120" windowWidth="25440" windowHeight="15270" xr2:uid="{83081467-E6A7-4F9F-8D39-1F8D1598538F}"/>
  </bookViews>
  <sheets>
    <sheet name="CONSOLIDADO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6" i="1" l="1"/>
  <c r="M86" i="1" s="1"/>
  <c r="G5" i="1"/>
  <c r="D5" i="1"/>
  <c r="M83" i="1"/>
  <c r="M84" i="1"/>
  <c r="M85" i="1"/>
  <c r="L84" i="1"/>
  <c r="M76" i="1" l="1"/>
  <c r="M69" i="1"/>
  <c r="L70" i="1"/>
  <c r="M70" i="1" s="1"/>
  <c r="L82" i="1"/>
  <c r="L33" i="1"/>
  <c r="L7" i="1"/>
  <c r="M68" i="1"/>
  <c r="M40" i="1"/>
  <c r="M8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L6" i="1" l="1"/>
  <c r="C33" i="1"/>
  <c r="E33" i="1"/>
  <c r="F33" i="1"/>
  <c r="I33" i="1"/>
  <c r="J33" i="1"/>
  <c r="I82" i="1"/>
  <c r="J82" i="1"/>
  <c r="F82" i="1"/>
  <c r="E82" i="1"/>
  <c r="C82" i="1"/>
  <c r="B82" i="1"/>
  <c r="M82" i="1" s="1"/>
  <c r="B33" i="1"/>
  <c r="M33" i="1" s="1"/>
  <c r="C7" i="1"/>
  <c r="C6" i="1" s="1"/>
  <c r="E7" i="1"/>
  <c r="E6" i="1" s="1"/>
  <c r="F7" i="1"/>
  <c r="F6" i="1" s="1"/>
  <c r="I7" i="1"/>
  <c r="I6" i="1" s="1"/>
  <c r="J7" i="1"/>
  <c r="J6" i="1" s="1"/>
  <c r="B7" i="1"/>
  <c r="M7" i="1" s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4" i="1"/>
  <c r="K35" i="1"/>
  <c r="K36" i="1"/>
  <c r="K37" i="1"/>
  <c r="K38" i="1"/>
  <c r="K39" i="1"/>
  <c r="K40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O70" i="1" s="1"/>
  <c r="K71" i="1"/>
  <c r="K72" i="1"/>
  <c r="K73" i="1"/>
  <c r="K74" i="1"/>
  <c r="K75" i="1"/>
  <c r="K76" i="1"/>
  <c r="K77" i="1"/>
  <c r="K78" i="1"/>
  <c r="K79" i="1"/>
  <c r="K81" i="1"/>
  <c r="K83" i="1"/>
  <c r="K84" i="1"/>
  <c r="K85" i="1"/>
  <c r="K86" i="1"/>
  <c r="K5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1" i="1"/>
  <c r="G83" i="1"/>
  <c r="G84" i="1"/>
  <c r="G85" i="1"/>
  <c r="G86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1" i="1"/>
  <c r="D83" i="1"/>
  <c r="D84" i="1"/>
  <c r="D85" i="1"/>
  <c r="D86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4" i="1"/>
  <c r="H35" i="1"/>
  <c r="H36" i="1"/>
  <c r="H37" i="1"/>
  <c r="H38" i="1"/>
  <c r="H39" i="1"/>
  <c r="H40" i="1"/>
  <c r="H41" i="1"/>
  <c r="M41" i="1" s="1"/>
  <c r="H42" i="1"/>
  <c r="M42" i="1" s="1"/>
  <c r="H43" i="1"/>
  <c r="M43" i="1" s="1"/>
  <c r="H44" i="1"/>
  <c r="H45" i="1"/>
  <c r="H46" i="1"/>
  <c r="H47" i="1"/>
  <c r="H48" i="1"/>
  <c r="H49" i="1"/>
  <c r="H50" i="1"/>
  <c r="H51" i="1"/>
  <c r="H52" i="1"/>
  <c r="H53" i="1"/>
  <c r="H54" i="1"/>
  <c r="M54" i="1" s="1"/>
  <c r="H55" i="1"/>
  <c r="H56" i="1"/>
  <c r="H57" i="1"/>
  <c r="M57" i="1" s="1"/>
  <c r="H58" i="1"/>
  <c r="M58" i="1" s="1"/>
  <c r="H59" i="1"/>
  <c r="M59" i="1" s="1"/>
  <c r="H60" i="1"/>
  <c r="M60" i="1" s="1"/>
  <c r="H61" i="1"/>
  <c r="H62" i="1"/>
  <c r="H63" i="1"/>
  <c r="H64" i="1"/>
  <c r="M64" i="1" s="1"/>
  <c r="H65" i="1"/>
  <c r="M65" i="1" s="1"/>
  <c r="H66" i="1"/>
  <c r="M66" i="1" s="1"/>
  <c r="H67" i="1"/>
  <c r="M67" i="1" s="1"/>
  <c r="H68" i="1"/>
  <c r="H69" i="1"/>
  <c r="H70" i="1"/>
  <c r="H71" i="1"/>
  <c r="M71" i="1" s="1"/>
  <c r="H72" i="1"/>
  <c r="M72" i="1" s="1"/>
  <c r="H73" i="1"/>
  <c r="M73" i="1" s="1"/>
  <c r="H74" i="1"/>
  <c r="M74" i="1" s="1"/>
  <c r="H75" i="1"/>
  <c r="M75" i="1" s="1"/>
  <c r="H76" i="1"/>
  <c r="H77" i="1"/>
  <c r="M77" i="1" s="1"/>
  <c r="H78" i="1"/>
  <c r="M78" i="1" s="1"/>
  <c r="H79" i="1"/>
  <c r="M79" i="1" s="1"/>
  <c r="H81" i="1"/>
  <c r="M81" i="1" s="1"/>
  <c r="H83" i="1"/>
  <c r="H84" i="1"/>
  <c r="H85" i="1"/>
  <c r="H86" i="1"/>
  <c r="H8" i="1"/>
  <c r="H9" i="1"/>
  <c r="H10" i="1"/>
  <c r="H11" i="1"/>
  <c r="H12" i="1"/>
  <c r="H13" i="1"/>
  <c r="K82" i="1" l="1"/>
  <c r="G6" i="1"/>
  <c r="G33" i="1"/>
  <c r="G82" i="1"/>
  <c r="L5" i="1"/>
  <c r="M5" i="1" s="1"/>
  <c r="H33" i="1"/>
  <c r="H82" i="1"/>
  <c r="D82" i="1"/>
  <c r="K33" i="1"/>
  <c r="D33" i="1"/>
  <c r="K7" i="1"/>
  <c r="B6" i="1"/>
  <c r="D6" i="1" s="1"/>
  <c r="D7" i="1"/>
  <c r="G7" i="1"/>
  <c r="H7" i="1"/>
  <c r="H5" i="1"/>
  <c r="M6" i="1" l="1"/>
  <c r="K6" i="1"/>
  <c r="H6" i="1"/>
</calcChain>
</file>

<file path=xl/sharedStrings.xml><?xml version="1.0" encoding="utf-8"?>
<sst xmlns="http://schemas.openxmlformats.org/spreadsheetml/2006/main" count="98" uniqueCount="97">
  <si>
    <t>0219-01  INSTITUTO PARA LA INVESTIGACIÓN EDUCATIVA Y EL DESARROLLO PEDAGOCO - IDEP</t>
  </si>
  <si>
    <t>PUNTO 3 A, Nivel de Ejecución Financiera Cierre Presupuestal vigencia 2025</t>
  </si>
  <si>
    <t>Ce.gestores / Pos.presupuestarias</t>
  </si>
  <si>
    <t>Apropiacion Disponible</t>
  </si>
  <si>
    <t>Compromisos Acumulados a 30/11/2025</t>
  </si>
  <si>
    <t>% Compromisos</t>
  </si>
  <si>
    <t>Obligaciones a 30/11/2025</t>
  </si>
  <si>
    <t>Giros a 30/11/2025</t>
  </si>
  <si>
    <t>% Ej.Giro</t>
  </si>
  <si>
    <t>Saldo pendiente de Comprometer</t>
  </si>
  <si>
    <t>CDPs por comprometer</t>
  </si>
  <si>
    <t>Saldo Disponible</t>
  </si>
  <si>
    <t>Reservas a 30/11/2025</t>
  </si>
  <si>
    <t>Proyeccion reservas</t>
  </si>
  <si>
    <t>TOTAL</t>
  </si>
  <si>
    <t>FUNCIONAMIENTO</t>
  </si>
  <si>
    <t>NOMINA Y APORTES</t>
  </si>
  <si>
    <t>O211010100101           Sueldo básico</t>
  </si>
  <si>
    <t>O211010100102           Horas extras, dominicales, festivos y recargos</t>
  </si>
  <si>
    <t>O211010100103           Gastos de representación</t>
  </si>
  <si>
    <t>O211010100104           Subsidio de alimentación</t>
  </si>
  <si>
    <t>O211010100105           Auxilio de transporte</t>
  </si>
  <si>
    <t>O211010100107           Bonificación por servicios prestados</t>
  </si>
  <si>
    <t>O21101010010801         Prima de navidad</t>
  </si>
  <si>
    <t>O21101010010802         Prima de vacaciones</t>
  </si>
  <si>
    <t>O211010100109           Prima técnica salarial</t>
  </si>
  <si>
    <t>O211010100204           Prima semestral</t>
  </si>
  <si>
    <t>O21101010021201         Beneficios a los empleados a corto plazo</t>
  </si>
  <si>
    <t>O211010200101           Aportes a la seguridad social en pensiones pública</t>
  </si>
  <si>
    <t>O211010200102           Aportes a la seguridad social en pensiones privada</t>
  </si>
  <si>
    <t>O211010200201           Aportes a la seguridad social en salud pública</t>
  </si>
  <si>
    <t>O211010200202           Aportes a la seguridad social en salud privada</t>
  </si>
  <si>
    <t>O211010200301           Aportes de cesantías a fondos públicos</t>
  </si>
  <si>
    <t>O211010200302           Aportes de cesantías a fondos privados</t>
  </si>
  <si>
    <t>O211010200401           Compensar</t>
  </si>
  <si>
    <t>O211010200502           Aportes generales al sistema de riesgos laborales</t>
  </si>
  <si>
    <t>O2110102006             Aportes al ICBF</t>
  </si>
  <si>
    <t>O2110102007             Aportes al SENA</t>
  </si>
  <si>
    <t>O211010300102           Indemnización por vacaciones</t>
  </si>
  <si>
    <t>O211010300103           Bonificación especial de recreación</t>
  </si>
  <si>
    <t>O2110103005             Reconocimiento por permanencia en el servicio públ</t>
  </si>
  <si>
    <t>O2110103068             Prima secretarial</t>
  </si>
  <si>
    <t>ADQUISICION BIENES Y SERVICIOS</t>
  </si>
  <si>
    <t>O2120201002082823101    Vestidos de paño para hombre</t>
  </si>
  <si>
    <t>O2120201002082823213    Camisas de tejidos planos de fibras artificiales y</t>
  </si>
  <si>
    <t>O2120201002082823305    Vestidos de tejidos de algodón, para mujer</t>
  </si>
  <si>
    <t>O2120201002082823404    Blusas y camisas en lino, para mujer</t>
  </si>
  <si>
    <t>O2120201002092933001    Calzado de cuero para hombre</t>
  </si>
  <si>
    <t>O2120201002092933003    Calzado de cuero para mujer</t>
  </si>
  <si>
    <t>O2120201003033331101    Gasolina motor corriente</t>
  </si>
  <si>
    <t>O2120201003053529901    Botiquines para emergencia</t>
  </si>
  <si>
    <t>O2120201003053544203    Mezclas químicas para extintores</t>
  </si>
  <si>
    <t>O2120201003063627018    Borradores de caucho</t>
  </si>
  <si>
    <t>O2120201003063692002    Cinta autoadhesiva</t>
  </si>
  <si>
    <t>O2120201003083811105    Sillas metálicas fijas para oficina</t>
  </si>
  <si>
    <t>O2120201003083891102    Bolígrafos</t>
  </si>
  <si>
    <t>O2120201003083891104    Marcadores de fieltro y similares</t>
  </si>
  <si>
    <t>O2120201003083891116    Lápiz crudo</t>
  </si>
  <si>
    <t>O2120201004024294415    Ganchos</t>
  </si>
  <si>
    <t>O2120201004024299991    Artículos n.c.p. de ferretería y cerrajería</t>
  </si>
  <si>
    <t>O2120201004054516001    Tajalápices de mesa</t>
  </si>
  <si>
    <t>O2120201004054516003    Engrapadoras para oficina</t>
  </si>
  <si>
    <t>O2120201004054516004    Perforadoras</t>
  </si>
  <si>
    <t>O21202020060464114      Servicios de transporte terrestre especial local d</t>
  </si>
  <si>
    <t>O21202020060767430      Servicios de parqueaderos</t>
  </si>
  <si>
    <t>O21202020060868021      Servicios locales de mensajería nacional</t>
  </si>
  <si>
    <t>O212020200701030471347  Servicio de seguro obligatorio de accidentes de tr</t>
  </si>
  <si>
    <t>O212020200701030571351  Servicios de seguros de vehículos automotores</t>
  </si>
  <si>
    <t>O212020200701030571354  Servicios de seguros contra incendio, terremoto o</t>
  </si>
  <si>
    <t>O212020200701030571355  Servicios de seguros generales de responsabilidad</t>
  </si>
  <si>
    <t>O212020200701030571359  Otros servicios de seguros distintos de los seguro</t>
  </si>
  <si>
    <t>O21202020070272112      Servicios de alquiler o arrendamiento con o sin op</t>
  </si>
  <si>
    <t>O21202020070272212      Servicios de administración de bienes inmuebles no</t>
  </si>
  <si>
    <t>O21202020070373311      Derechos de uso de programas informáticos</t>
  </si>
  <si>
    <t>O21202020080282130      Servicios de documentación y certificación jurídic</t>
  </si>
  <si>
    <t>O21202020080383112      Servicios de consultoría en gestión financiera</t>
  </si>
  <si>
    <t>O21202020080484120      Servicios de telefonía fija (acceso)</t>
  </si>
  <si>
    <t>O21202020080484210      Servicios básicos de Internet</t>
  </si>
  <si>
    <t>O21202020080484290      Otros servicios de telecomunicaciones vía Internet</t>
  </si>
  <si>
    <t>O21202020080585330      Servicios de limpieza general</t>
  </si>
  <si>
    <t>O21202020080686312      Servicios de distribución de electricidad (a comis</t>
  </si>
  <si>
    <t>O21202020080686330      Servicios de distribución de agua por tubería (a c</t>
  </si>
  <si>
    <t>O21202020080787130      Servicios de mantenimiento y reparación de computa</t>
  </si>
  <si>
    <t>O2120202008078714102    Servicio de mantenimiento y reparación de vehículo</t>
  </si>
  <si>
    <t>O2120202008098912197    Servicios de impresión litográfica n.c.p.</t>
  </si>
  <si>
    <t>O21202020090292919      Otros tipos de servicios educativos y de formación</t>
  </si>
  <si>
    <t>O21202020090393121      Servicios médicos generales</t>
  </si>
  <si>
    <t>O21202020090494110      Servicios de alcantarillado y tratamiento de aguas</t>
  </si>
  <si>
    <t>O21202020090696990      Otros servicios de diversión y entretenimiento n.c</t>
  </si>
  <si>
    <t>IMPUESTOS</t>
  </si>
  <si>
    <t>O2180151                Impuesto sobre vehículos automotores</t>
  </si>
  <si>
    <t>Inversión</t>
  </si>
  <si>
    <t>O232020200883132        Servicios de soporte en tecnologías de la informac</t>
  </si>
  <si>
    <t>O232020200883990        Otros servicios profesionales, técnicos y empresar</t>
  </si>
  <si>
    <t>O232020200885210        Servicios de investigación</t>
  </si>
  <si>
    <t>O232020200992920        Servicios de apoyo educativo</t>
  </si>
  <si>
    <r>
      <rPr>
        <b/>
        <sz val="11"/>
        <color theme="1"/>
        <rFont val="Aptos Narrow"/>
        <family val="2"/>
        <scheme val="minor"/>
      </rPr>
      <t>Fuente</t>
    </r>
    <r>
      <rPr>
        <sz val="11"/>
        <color theme="1"/>
        <rFont val="Aptos Narrow"/>
        <family val="2"/>
        <scheme val="minor"/>
      </rPr>
      <t>: Sistema de información BOGDATA  a 30 de noviembre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</si>
</sst>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.00_-;\-&quot;$&quot;\ * #,##0.00_-;_-&quot;$&quot;\ * &quot;-&quot;??_-;_-@_-"/>
    <numFmt numFmtId="165" formatCode="0.0%"/>
  </numFmts>
  <fonts count="2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i/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18" fillId="0" borderId="10" xfId="0" applyFont="1" applyBorder="1" applyAlignment="1">
      <alignment horizontal="justify" vertical="justify"/>
    </xf>
    <xf numFmtId="0" fontId="18" fillId="0" borderId="10" xfId="0" applyFont="1" applyBorder="1"/>
    <xf numFmtId="164" fontId="0" fillId="0" borderId="0" xfId="0" applyNumberFormat="1"/>
    <xf numFmtId="0" fontId="19" fillId="0" borderId="0" xfId="0" applyFont="1"/>
    <xf numFmtId="0" fontId="20" fillId="0" borderId="0" xfId="0" applyFont="1"/>
    <xf numFmtId="0" fontId="0" fillId="0" borderId="10" xfId="0" applyBorder="1"/>
    <xf numFmtId="164" fontId="18" fillId="0" borderId="10" xfId="1" applyFont="1" applyBorder="1"/>
    <xf numFmtId="165" fontId="18" fillId="0" borderId="10" xfId="1" applyNumberFormat="1" applyFont="1" applyBorder="1"/>
    <xf numFmtId="164" fontId="21" fillId="0" borderId="10" xfId="1" applyFont="1" applyBorder="1"/>
    <xf numFmtId="165" fontId="21" fillId="0" borderId="10" xfId="1" applyNumberFormat="1" applyFont="1" applyBorder="1"/>
    <xf numFmtId="0" fontId="22" fillId="0" borderId="10" xfId="0" applyFont="1" applyBorder="1"/>
    <xf numFmtId="164" fontId="0" fillId="0" borderId="10" xfId="1" applyFont="1" applyBorder="1"/>
    <xf numFmtId="164" fontId="0" fillId="0" borderId="10" xfId="0" applyNumberFormat="1" applyBorder="1"/>
    <xf numFmtId="165" fontId="0" fillId="0" borderId="10" xfId="1" applyNumberFormat="1" applyFont="1" applyBorder="1"/>
    <xf numFmtId="165" fontId="16" fillId="0" borderId="10" xfId="1" applyNumberFormat="1" applyFont="1" applyBorder="1"/>
    <xf numFmtId="164" fontId="16" fillId="0" borderId="10" xfId="1" applyFont="1" applyBorder="1"/>
    <xf numFmtId="165" fontId="1" fillId="0" borderId="10" xfId="1" applyNumberFormat="1" applyFont="1" applyBorder="1"/>
    <xf numFmtId="0" fontId="23" fillId="0" borderId="10" xfId="0" applyFont="1" applyBorder="1"/>
    <xf numFmtId="0" fontId="0" fillId="0" borderId="11" xfId="0" applyBorder="1"/>
    <xf numFmtId="0" fontId="20" fillId="0" borderId="0" xfId="0" applyFont="1" applyAlignment="1">
      <alignment horizontal="left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A254-6DD2-4542-B8AB-6C41C836B373}">
  <dimension ref="A1:P89"/>
  <sheetViews>
    <sheetView tabSelected="1" workbookViewId="0">
      <selection activeCell="H19" sqref="H19"/>
    </sheetView>
  </sheetViews>
  <sheetFormatPr defaultColWidth="11.42578125" defaultRowHeight="15"/>
  <cols>
    <col min="1" max="1" width="52.140625" customWidth="1"/>
    <col min="2" max="2" width="22.140625" customWidth="1"/>
    <col min="3" max="3" width="22.28515625" bestFit="1" customWidth="1"/>
    <col min="4" max="4" width="9.85546875" customWidth="1"/>
    <col min="5" max="6" width="22.28515625" bestFit="1" customWidth="1"/>
    <col min="7" max="7" width="11.7109375" bestFit="1" customWidth="1"/>
    <col min="8" max="8" width="21" customWidth="1"/>
    <col min="9" max="9" width="19.28515625" customWidth="1"/>
    <col min="10" max="10" width="21" customWidth="1"/>
    <col min="11" max="11" width="21" bestFit="1" customWidth="1"/>
    <col min="12" max="12" width="19.28515625" bestFit="1" customWidth="1"/>
    <col min="13" max="13" width="10.140625" bestFit="1" customWidth="1"/>
    <col min="14" max="14" width="13.5703125" customWidth="1"/>
    <col min="15" max="15" width="14.5703125" bestFit="1" customWidth="1"/>
    <col min="16" max="16" width="18.28515625" bestFit="1" customWidth="1"/>
  </cols>
  <sheetData>
    <row r="1" spans="1:16" ht="18.75">
      <c r="A1" s="20" t="s">
        <v>0</v>
      </c>
      <c r="B1" s="20"/>
      <c r="C1" s="20"/>
      <c r="D1" s="20"/>
      <c r="E1" s="20"/>
      <c r="F1" s="20"/>
    </row>
    <row r="2" spans="1:16" ht="18.75">
      <c r="A2" s="4" t="s">
        <v>1</v>
      </c>
    </row>
    <row r="3" spans="1:16" ht="18.75">
      <c r="A3" s="5"/>
    </row>
    <row r="4" spans="1:16" ht="44.25" customHeight="1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2" t="s">
        <v>8</v>
      </c>
      <c r="H4" s="1" t="s">
        <v>9</v>
      </c>
      <c r="I4" s="1" t="s">
        <v>10</v>
      </c>
      <c r="J4" s="1" t="s">
        <v>11</v>
      </c>
      <c r="K4" s="1" t="s">
        <v>12</v>
      </c>
      <c r="L4" s="1" t="s">
        <v>13</v>
      </c>
      <c r="M4" s="2" t="s">
        <v>8</v>
      </c>
    </row>
    <row r="5" spans="1:16" ht="15.75">
      <c r="A5" s="11" t="s">
        <v>14</v>
      </c>
      <c r="B5" s="9">
        <v>16740812000</v>
      </c>
      <c r="C5" s="9">
        <v>13914953278</v>
      </c>
      <c r="D5" s="8">
        <f t="shared" ref="D5:D67" si="0">+C5/B5</f>
        <v>0.83119942318210127</v>
      </c>
      <c r="E5" s="9">
        <v>12009144051</v>
      </c>
      <c r="F5" s="9">
        <v>12009144051</v>
      </c>
      <c r="G5" s="8">
        <f t="shared" ref="G5:G6" si="1">+F5/C5</f>
        <v>0.86303876204793684</v>
      </c>
      <c r="H5" s="9">
        <f>+B5-C5</f>
        <v>2825858722</v>
      </c>
      <c r="I5" s="9">
        <v>758601175</v>
      </c>
      <c r="J5" s="9">
        <v>2067257547</v>
      </c>
      <c r="K5" s="9">
        <f>+C5-F5</f>
        <v>1905809227</v>
      </c>
      <c r="L5" s="9">
        <f>+L6+L82</f>
        <v>281639236</v>
      </c>
      <c r="M5" s="10">
        <f>+L5/B5</f>
        <v>1.6823511069833409E-2</v>
      </c>
      <c r="P5" s="3"/>
    </row>
    <row r="6" spans="1:16">
      <c r="A6" s="2" t="s">
        <v>15</v>
      </c>
      <c r="B6" s="7">
        <f>+B7+B33</f>
        <v>9743185000</v>
      </c>
      <c r="C6" s="7">
        <f t="shared" ref="C6:L6" si="2">+C7+C33</f>
        <v>7614347402</v>
      </c>
      <c r="D6" s="8">
        <f t="shared" si="0"/>
        <v>0.7815049598257654</v>
      </c>
      <c r="E6" s="7">
        <f t="shared" si="2"/>
        <v>7318887561</v>
      </c>
      <c r="F6" s="7">
        <f t="shared" si="2"/>
        <v>7318887561</v>
      </c>
      <c r="G6" s="8">
        <f t="shared" si="1"/>
        <v>0.96119695813689909</v>
      </c>
      <c r="H6" s="7">
        <f t="shared" si="2"/>
        <v>2128837598</v>
      </c>
      <c r="I6" s="7">
        <f t="shared" si="2"/>
        <v>223946775</v>
      </c>
      <c r="J6" s="7">
        <f t="shared" si="2"/>
        <v>1904890823</v>
      </c>
      <c r="K6" s="7">
        <f t="shared" si="2"/>
        <v>295459841</v>
      </c>
      <c r="L6" s="7">
        <f t="shared" si="2"/>
        <v>107937852</v>
      </c>
      <c r="M6" s="8">
        <f>+L6/B6</f>
        <v>1.1078292365381546E-2</v>
      </c>
    </row>
    <row r="7" spans="1:16">
      <c r="A7" s="18" t="s">
        <v>16</v>
      </c>
      <c r="B7" s="7">
        <f>SUM(B8:B32)</f>
        <v>8363778000</v>
      </c>
      <c r="C7" s="7">
        <f t="shared" ref="C7:J7" si="3">SUM(C8:C32)</f>
        <v>6557651188</v>
      </c>
      <c r="D7" s="8">
        <f t="shared" si="0"/>
        <v>0.78405371209039743</v>
      </c>
      <c r="E7" s="7">
        <f t="shared" si="3"/>
        <v>6397052705</v>
      </c>
      <c r="F7" s="7">
        <f t="shared" si="3"/>
        <v>6397052705</v>
      </c>
      <c r="G7" s="8">
        <f>+F7/C7</f>
        <v>0.97550975518583805</v>
      </c>
      <c r="H7" s="7">
        <f t="shared" si="3"/>
        <v>1806126812</v>
      </c>
      <c r="I7" s="7">
        <f t="shared" si="3"/>
        <v>0</v>
      </c>
      <c r="J7" s="7">
        <f t="shared" si="3"/>
        <v>1806126812</v>
      </c>
      <c r="K7" s="7">
        <f t="shared" ref="K7" si="4">SUM(K8:K32)</f>
        <v>160598483</v>
      </c>
      <c r="L7" s="7">
        <f t="shared" ref="L7" si="5">SUM(L8:L32)</f>
        <v>0</v>
      </c>
      <c r="M7" s="8">
        <f>+L7/B7</f>
        <v>0</v>
      </c>
    </row>
    <row r="8" spans="1:16">
      <c r="A8" s="6" t="s">
        <v>17</v>
      </c>
      <c r="B8" s="12">
        <v>2985988000</v>
      </c>
      <c r="C8" s="12">
        <v>2732946066</v>
      </c>
      <c r="D8" s="8">
        <f t="shared" si="0"/>
        <v>0.91525688180930398</v>
      </c>
      <c r="E8" s="12">
        <v>2693645283</v>
      </c>
      <c r="F8" s="12">
        <v>2693645283</v>
      </c>
      <c r="G8" s="8">
        <f t="shared" ref="G8:G33" si="6">+F8/C8</f>
        <v>0.98561962729929697</v>
      </c>
      <c r="H8" s="12">
        <f t="shared" ref="H8:H68" si="7">+B8-C8</f>
        <v>253041934</v>
      </c>
      <c r="I8" s="12">
        <v>0</v>
      </c>
      <c r="J8" s="12">
        <v>253041934</v>
      </c>
      <c r="K8" s="13">
        <f t="shared" ref="K8:K67" si="8">+C8-F8</f>
        <v>39300783</v>
      </c>
      <c r="L8" s="13">
        <v>0</v>
      </c>
      <c r="M8" s="14">
        <f>+L8/J8</f>
        <v>0</v>
      </c>
    </row>
    <row r="9" spans="1:16">
      <c r="A9" s="6" t="s">
        <v>18</v>
      </c>
      <c r="B9" s="12">
        <v>22562000</v>
      </c>
      <c r="C9" s="12">
        <v>11093409</v>
      </c>
      <c r="D9" s="8">
        <f t="shared" si="0"/>
        <v>0.4916855331974116</v>
      </c>
      <c r="E9" s="12">
        <v>11093409</v>
      </c>
      <c r="F9" s="12">
        <v>11093409</v>
      </c>
      <c r="G9" s="8">
        <f t="shared" si="6"/>
        <v>1</v>
      </c>
      <c r="H9" s="12">
        <f t="shared" si="7"/>
        <v>11468591</v>
      </c>
      <c r="I9" s="12">
        <v>0</v>
      </c>
      <c r="J9" s="12">
        <v>11468591</v>
      </c>
      <c r="K9" s="13">
        <f t="shared" si="8"/>
        <v>0</v>
      </c>
      <c r="L9" s="13"/>
      <c r="M9" s="14">
        <v>0</v>
      </c>
    </row>
    <row r="10" spans="1:16">
      <c r="A10" s="6" t="s">
        <v>19</v>
      </c>
      <c r="B10" s="12">
        <v>574326000</v>
      </c>
      <c r="C10" s="12">
        <v>478891894</v>
      </c>
      <c r="D10" s="8">
        <f t="shared" si="0"/>
        <v>0.83383286495822928</v>
      </c>
      <c r="E10" s="12">
        <v>478891894</v>
      </c>
      <c r="F10" s="12">
        <v>478891894</v>
      </c>
      <c r="G10" s="8">
        <f t="shared" si="6"/>
        <v>1</v>
      </c>
      <c r="H10" s="12">
        <f t="shared" si="7"/>
        <v>95434106</v>
      </c>
      <c r="I10" s="12">
        <v>0</v>
      </c>
      <c r="J10" s="12">
        <v>95434106</v>
      </c>
      <c r="K10" s="13">
        <f t="shared" si="8"/>
        <v>0</v>
      </c>
      <c r="L10" s="13"/>
      <c r="M10" s="14">
        <v>0</v>
      </c>
    </row>
    <row r="11" spans="1:16">
      <c r="A11" s="6" t="s">
        <v>20</v>
      </c>
      <c r="B11" s="12">
        <v>3609000</v>
      </c>
      <c r="C11" s="12">
        <v>3053671</v>
      </c>
      <c r="D11" s="8">
        <f t="shared" si="0"/>
        <v>0.84612662787475756</v>
      </c>
      <c r="E11" s="12">
        <v>3053671</v>
      </c>
      <c r="F11" s="12">
        <v>3053671</v>
      </c>
      <c r="G11" s="8">
        <f t="shared" si="6"/>
        <v>1</v>
      </c>
      <c r="H11" s="12">
        <f t="shared" si="7"/>
        <v>555329</v>
      </c>
      <c r="I11" s="12">
        <v>0</v>
      </c>
      <c r="J11" s="12">
        <v>555329</v>
      </c>
      <c r="K11" s="13">
        <f t="shared" si="8"/>
        <v>0</v>
      </c>
      <c r="L11" s="13"/>
      <c r="M11" s="14">
        <v>0</v>
      </c>
    </row>
    <row r="12" spans="1:16">
      <c r="A12" s="6" t="s">
        <v>21</v>
      </c>
      <c r="B12" s="12">
        <v>6789000</v>
      </c>
      <c r="C12" s="12">
        <v>6173333</v>
      </c>
      <c r="D12" s="8">
        <f t="shared" si="0"/>
        <v>0.90931403741346295</v>
      </c>
      <c r="E12" s="12">
        <v>6173333</v>
      </c>
      <c r="F12" s="12">
        <v>6173333</v>
      </c>
      <c r="G12" s="8">
        <f t="shared" si="6"/>
        <v>1</v>
      </c>
      <c r="H12" s="12">
        <f t="shared" si="7"/>
        <v>615667</v>
      </c>
      <c r="I12" s="12">
        <v>0</v>
      </c>
      <c r="J12" s="12">
        <v>615667</v>
      </c>
      <c r="K12" s="13">
        <f t="shared" si="8"/>
        <v>0</v>
      </c>
      <c r="L12" s="13"/>
      <c r="M12" s="14">
        <v>0</v>
      </c>
    </row>
    <row r="13" spans="1:16">
      <c r="A13" s="6" t="s">
        <v>22</v>
      </c>
      <c r="B13" s="12">
        <v>107561000</v>
      </c>
      <c r="C13" s="12">
        <v>96110974</v>
      </c>
      <c r="D13" s="8">
        <f t="shared" si="0"/>
        <v>0.8935485352497653</v>
      </c>
      <c r="E13" s="12">
        <v>96110974</v>
      </c>
      <c r="F13" s="12">
        <v>96110974</v>
      </c>
      <c r="G13" s="8">
        <f t="shared" si="6"/>
        <v>1</v>
      </c>
      <c r="H13" s="12">
        <f t="shared" si="7"/>
        <v>11450026</v>
      </c>
      <c r="I13" s="12">
        <v>0</v>
      </c>
      <c r="J13" s="12">
        <v>11450026</v>
      </c>
      <c r="K13" s="13">
        <f t="shared" si="8"/>
        <v>0</v>
      </c>
      <c r="L13" s="13"/>
      <c r="M13" s="14">
        <v>0</v>
      </c>
    </row>
    <row r="14" spans="1:16">
      <c r="A14" s="6" t="s">
        <v>23</v>
      </c>
      <c r="B14" s="12">
        <v>470525000</v>
      </c>
      <c r="C14" s="12">
        <v>22400081</v>
      </c>
      <c r="D14" s="8">
        <f t="shared" si="0"/>
        <v>4.7606569257744008E-2</v>
      </c>
      <c r="E14" s="12">
        <v>22400081</v>
      </c>
      <c r="F14" s="12">
        <v>22400081</v>
      </c>
      <c r="G14" s="8">
        <f t="shared" si="6"/>
        <v>1</v>
      </c>
      <c r="H14" s="12">
        <f t="shared" si="7"/>
        <v>448124919</v>
      </c>
      <c r="I14" s="12">
        <v>0</v>
      </c>
      <c r="J14" s="12">
        <v>448124919</v>
      </c>
      <c r="K14" s="13">
        <f t="shared" si="8"/>
        <v>0</v>
      </c>
      <c r="L14" s="13"/>
      <c r="M14" s="14">
        <v>0</v>
      </c>
    </row>
    <row r="15" spans="1:16">
      <c r="A15" s="6" t="s">
        <v>24</v>
      </c>
      <c r="B15" s="12">
        <v>225853000</v>
      </c>
      <c r="C15" s="12">
        <v>184309535</v>
      </c>
      <c r="D15" s="8">
        <f t="shared" si="0"/>
        <v>0.81605971583286474</v>
      </c>
      <c r="E15" s="12">
        <v>184309535</v>
      </c>
      <c r="F15" s="12">
        <v>184309535</v>
      </c>
      <c r="G15" s="8">
        <f t="shared" si="6"/>
        <v>1</v>
      </c>
      <c r="H15" s="12">
        <f t="shared" si="7"/>
        <v>41543465</v>
      </c>
      <c r="I15" s="12">
        <v>0</v>
      </c>
      <c r="J15" s="12">
        <v>41543465</v>
      </c>
      <c r="K15" s="13">
        <f t="shared" si="8"/>
        <v>0</v>
      </c>
      <c r="L15" s="13"/>
      <c r="M15" s="14">
        <v>0</v>
      </c>
    </row>
    <row r="16" spans="1:16">
      <c r="A16" s="6" t="s">
        <v>25</v>
      </c>
      <c r="B16" s="12">
        <v>1129082000</v>
      </c>
      <c r="C16" s="12">
        <v>938060812</v>
      </c>
      <c r="D16" s="8">
        <f t="shared" si="0"/>
        <v>0.83081725862249156</v>
      </c>
      <c r="E16" s="12">
        <v>938060812</v>
      </c>
      <c r="F16" s="12">
        <v>938060812</v>
      </c>
      <c r="G16" s="8">
        <f t="shared" si="6"/>
        <v>1</v>
      </c>
      <c r="H16" s="12">
        <f t="shared" si="7"/>
        <v>191021188</v>
      </c>
      <c r="I16" s="12">
        <v>0</v>
      </c>
      <c r="J16" s="12">
        <v>191021188</v>
      </c>
      <c r="K16" s="13">
        <f t="shared" si="8"/>
        <v>0</v>
      </c>
      <c r="L16" s="13"/>
      <c r="M16" s="14">
        <v>0</v>
      </c>
    </row>
    <row r="17" spans="1:13">
      <c r="A17" s="6" t="s">
        <v>26</v>
      </c>
      <c r="B17" s="12">
        <v>521831000</v>
      </c>
      <c r="C17" s="12">
        <v>500362102</v>
      </c>
      <c r="D17" s="8">
        <f t="shared" si="0"/>
        <v>0.95885852316171327</v>
      </c>
      <c r="E17" s="12">
        <v>500362102</v>
      </c>
      <c r="F17" s="12">
        <v>500362102</v>
      </c>
      <c r="G17" s="8">
        <f t="shared" si="6"/>
        <v>1</v>
      </c>
      <c r="H17" s="12">
        <f t="shared" si="7"/>
        <v>21468898</v>
      </c>
      <c r="I17" s="12">
        <v>0</v>
      </c>
      <c r="J17" s="12">
        <v>21468898</v>
      </c>
      <c r="K17" s="13">
        <f t="shared" si="8"/>
        <v>0</v>
      </c>
      <c r="L17" s="13"/>
      <c r="M17" s="14">
        <v>0</v>
      </c>
    </row>
    <row r="18" spans="1:13">
      <c r="A18" s="6" t="s">
        <v>27</v>
      </c>
      <c r="B18" s="12">
        <v>75920000</v>
      </c>
      <c r="C18" s="12">
        <v>72508845</v>
      </c>
      <c r="D18" s="8">
        <f t="shared" si="0"/>
        <v>0.9550690858798736</v>
      </c>
      <c r="E18" s="12">
        <v>72508845</v>
      </c>
      <c r="F18" s="12">
        <v>72508845</v>
      </c>
      <c r="G18" s="8">
        <f t="shared" si="6"/>
        <v>1</v>
      </c>
      <c r="H18" s="12">
        <f t="shared" si="7"/>
        <v>3411155</v>
      </c>
      <c r="I18" s="12">
        <v>0</v>
      </c>
      <c r="J18" s="12">
        <v>3411155</v>
      </c>
      <c r="K18" s="13">
        <f t="shared" si="8"/>
        <v>0</v>
      </c>
      <c r="L18" s="13"/>
      <c r="M18" s="14">
        <v>0</v>
      </c>
    </row>
    <row r="19" spans="1:13">
      <c r="A19" s="6" t="s">
        <v>28</v>
      </c>
      <c r="B19" s="12">
        <v>410929000</v>
      </c>
      <c r="C19" s="12">
        <v>369805700</v>
      </c>
      <c r="D19" s="8">
        <f t="shared" si="0"/>
        <v>0.89992602128348209</v>
      </c>
      <c r="E19" s="12">
        <v>337534400</v>
      </c>
      <c r="F19" s="12">
        <v>337534400</v>
      </c>
      <c r="G19" s="8">
        <f t="shared" si="6"/>
        <v>0.91273444406075943</v>
      </c>
      <c r="H19" s="12">
        <f t="shared" si="7"/>
        <v>41123300</v>
      </c>
      <c r="I19" s="12">
        <v>0</v>
      </c>
      <c r="J19" s="12">
        <v>41123300</v>
      </c>
      <c r="K19" s="13">
        <f t="shared" si="8"/>
        <v>32271300</v>
      </c>
      <c r="L19" s="13"/>
      <c r="M19" s="14">
        <v>0</v>
      </c>
    </row>
    <row r="20" spans="1:13">
      <c r="A20" s="6" t="s">
        <v>29</v>
      </c>
      <c r="B20" s="12">
        <v>181181000</v>
      </c>
      <c r="C20" s="12">
        <v>163015000</v>
      </c>
      <c r="D20" s="8">
        <f t="shared" si="0"/>
        <v>0.89973562349252956</v>
      </c>
      <c r="E20" s="12">
        <v>147440600</v>
      </c>
      <c r="F20" s="12">
        <v>147440600</v>
      </c>
      <c r="G20" s="8">
        <f t="shared" si="6"/>
        <v>0.90446032573689539</v>
      </c>
      <c r="H20" s="12">
        <f t="shared" si="7"/>
        <v>18166000</v>
      </c>
      <c r="I20" s="12">
        <v>0</v>
      </c>
      <c r="J20" s="12">
        <v>18166000</v>
      </c>
      <c r="K20" s="13">
        <f t="shared" si="8"/>
        <v>15574400</v>
      </c>
      <c r="L20" s="13"/>
      <c r="M20" s="14">
        <v>0</v>
      </c>
    </row>
    <row r="21" spans="1:13">
      <c r="A21" s="6" t="s">
        <v>30</v>
      </c>
      <c r="B21" s="12">
        <v>16424000</v>
      </c>
      <c r="C21" s="12">
        <v>14014600</v>
      </c>
      <c r="D21" s="8">
        <f t="shared" si="0"/>
        <v>0.85330004870920606</v>
      </c>
      <c r="E21" s="12">
        <v>12777000</v>
      </c>
      <c r="F21" s="12">
        <v>12777000</v>
      </c>
      <c r="G21" s="8">
        <f t="shared" si="6"/>
        <v>0.91169209253207373</v>
      </c>
      <c r="H21" s="12">
        <f t="shared" si="7"/>
        <v>2409400</v>
      </c>
      <c r="I21" s="12">
        <v>0</v>
      </c>
      <c r="J21" s="12">
        <v>2409400</v>
      </c>
      <c r="K21" s="13">
        <f t="shared" si="8"/>
        <v>1237600</v>
      </c>
      <c r="L21" s="13"/>
      <c r="M21" s="14">
        <v>0</v>
      </c>
    </row>
    <row r="22" spans="1:13">
      <c r="A22" s="6" t="s">
        <v>31</v>
      </c>
      <c r="B22" s="12">
        <v>402989000</v>
      </c>
      <c r="C22" s="12">
        <v>363520300</v>
      </c>
      <c r="D22" s="8">
        <f t="shared" si="0"/>
        <v>0.9020601058589689</v>
      </c>
      <c r="E22" s="12">
        <v>330867300</v>
      </c>
      <c r="F22" s="12">
        <v>330867300</v>
      </c>
      <c r="G22" s="8">
        <f t="shared" si="6"/>
        <v>0.91017558029083934</v>
      </c>
      <c r="H22" s="12">
        <f t="shared" si="7"/>
        <v>39468700</v>
      </c>
      <c r="I22" s="12">
        <v>0</v>
      </c>
      <c r="J22" s="12">
        <v>39468700</v>
      </c>
      <c r="K22" s="13">
        <f t="shared" si="8"/>
        <v>32653000</v>
      </c>
      <c r="L22" s="13"/>
      <c r="M22" s="14">
        <v>0</v>
      </c>
    </row>
    <row r="23" spans="1:13">
      <c r="A23" s="6" t="s">
        <v>32</v>
      </c>
      <c r="B23" s="12">
        <v>352929000</v>
      </c>
      <c r="C23" s="12">
        <v>3233488</v>
      </c>
      <c r="D23" s="8">
        <f t="shared" si="0"/>
        <v>9.1618654176902434E-3</v>
      </c>
      <c r="E23" s="12">
        <v>3233488</v>
      </c>
      <c r="F23" s="12">
        <v>3233488</v>
      </c>
      <c r="G23" s="8">
        <f t="shared" si="6"/>
        <v>1</v>
      </c>
      <c r="H23" s="12">
        <f t="shared" si="7"/>
        <v>349695512</v>
      </c>
      <c r="I23" s="12">
        <v>0</v>
      </c>
      <c r="J23" s="12">
        <v>349695512</v>
      </c>
      <c r="K23" s="13">
        <f t="shared" si="8"/>
        <v>0</v>
      </c>
      <c r="L23" s="13"/>
      <c r="M23" s="14">
        <v>0</v>
      </c>
    </row>
    <row r="24" spans="1:13">
      <c r="A24" s="6" t="s">
        <v>33</v>
      </c>
      <c r="B24" s="12">
        <v>222217000</v>
      </c>
      <c r="C24" s="12">
        <v>22465996</v>
      </c>
      <c r="D24" s="8">
        <f t="shared" si="0"/>
        <v>0.10109935783490911</v>
      </c>
      <c r="E24" s="12">
        <v>22465996</v>
      </c>
      <c r="F24" s="12">
        <v>22465996</v>
      </c>
      <c r="G24" s="8">
        <f t="shared" si="6"/>
        <v>1</v>
      </c>
      <c r="H24" s="12">
        <f t="shared" si="7"/>
        <v>199751004</v>
      </c>
      <c r="I24" s="12">
        <v>0</v>
      </c>
      <c r="J24" s="12">
        <v>199751004</v>
      </c>
      <c r="K24" s="13">
        <f t="shared" si="8"/>
        <v>0</v>
      </c>
      <c r="L24" s="13"/>
      <c r="M24" s="14">
        <v>0</v>
      </c>
    </row>
    <row r="25" spans="1:13">
      <c r="A25" s="6" t="s">
        <v>34</v>
      </c>
      <c r="B25" s="12">
        <v>227422000</v>
      </c>
      <c r="C25" s="12">
        <v>200657700</v>
      </c>
      <c r="D25" s="8">
        <f t="shared" si="0"/>
        <v>0.88231437591789708</v>
      </c>
      <c r="E25" s="12">
        <v>184042800</v>
      </c>
      <c r="F25" s="12">
        <v>184042800</v>
      </c>
      <c r="G25" s="8">
        <f t="shared" si="6"/>
        <v>0.91719779505097487</v>
      </c>
      <c r="H25" s="12">
        <f t="shared" si="7"/>
        <v>26764300</v>
      </c>
      <c r="I25" s="12">
        <v>0</v>
      </c>
      <c r="J25" s="12">
        <v>26764300</v>
      </c>
      <c r="K25" s="13">
        <f t="shared" si="8"/>
        <v>16614900</v>
      </c>
      <c r="L25" s="13"/>
      <c r="M25" s="14">
        <v>0</v>
      </c>
    </row>
    <row r="26" spans="1:13">
      <c r="A26" s="6" t="s">
        <v>35</v>
      </c>
      <c r="B26" s="12">
        <v>27933000</v>
      </c>
      <c r="C26" s="12">
        <v>22990200</v>
      </c>
      <c r="D26" s="8">
        <f t="shared" si="0"/>
        <v>0.82304800773278919</v>
      </c>
      <c r="E26" s="12">
        <v>20813600</v>
      </c>
      <c r="F26" s="12">
        <v>20813600</v>
      </c>
      <c r="G26" s="8">
        <f t="shared" si="6"/>
        <v>0.90532487755652413</v>
      </c>
      <c r="H26" s="12">
        <f t="shared" si="7"/>
        <v>4942800</v>
      </c>
      <c r="I26" s="12">
        <v>0</v>
      </c>
      <c r="J26" s="12">
        <v>4942800</v>
      </c>
      <c r="K26" s="13">
        <f t="shared" si="8"/>
        <v>2176600</v>
      </c>
      <c r="L26" s="13"/>
      <c r="M26" s="14">
        <v>0</v>
      </c>
    </row>
    <row r="27" spans="1:13">
      <c r="A27" s="6" t="s">
        <v>36</v>
      </c>
      <c r="B27" s="12">
        <v>170565000</v>
      </c>
      <c r="C27" s="12">
        <v>150496300</v>
      </c>
      <c r="D27" s="8">
        <f t="shared" si="0"/>
        <v>0.88233987043062767</v>
      </c>
      <c r="E27" s="12">
        <v>138034800</v>
      </c>
      <c r="F27" s="12">
        <v>138034800</v>
      </c>
      <c r="G27" s="8">
        <f t="shared" si="6"/>
        <v>0.9171972998671728</v>
      </c>
      <c r="H27" s="12">
        <f t="shared" si="7"/>
        <v>20068700</v>
      </c>
      <c r="I27" s="12">
        <v>0</v>
      </c>
      <c r="J27" s="12">
        <v>20068700</v>
      </c>
      <c r="K27" s="13">
        <f t="shared" si="8"/>
        <v>12461500</v>
      </c>
      <c r="L27" s="13"/>
      <c r="M27" s="14">
        <v>0</v>
      </c>
    </row>
    <row r="28" spans="1:13">
      <c r="A28" s="6" t="s">
        <v>37</v>
      </c>
      <c r="B28" s="12">
        <v>113713000</v>
      </c>
      <c r="C28" s="12">
        <v>100340000</v>
      </c>
      <c r="D28" s="8">
        <f t="shared" si="0"/>
        <v>0.88239691152286903</v>
      </c>
      <c r="E28" s="12">
        <v>92031600</v>
      </c>
      <c r="F28" s="12">
        <v>92031600</v>
      </c>
      <c r="G28" s="8">
        <f t="shared" si="6"/>
        <v>0.91719752840342839</v>
      </c>
      <c r="H28" s="12">
        <f t="shared" si="7"/>
        <v>13373000</v>
      </c>
      <c r="I28" s="12">
        <v>0</v>
      </c>
      <c r="J28" s="12">
        <v>13373000</v>
      </c>
      <c r="K28" s="13">
        <f t="shared" si="8"/>
        <v>8308400</v>
      </c>
      <c r="L28" s="13"/>
      <c r="M28" s="14">
        <v>0</v>
      </c>
    </row>
    <row r="29" spans="1:13">
      <c r="A29" s="6" t="s">
        <v>38</v>
      </c>
      <c r="B29" s="12">
        <v>39283000</v>
      </c>
      <c r="C29" s="12">
        <v>39282173</v>
      </c>
      <c r="D29" s="8">
        <f t="shared" si="0"/>
        <v>0.99997894763638218</v>
      </c>
      <c r="E29" s="12">
        <v>39282173</v>
      </c>
      <c r="F29" s="12">
        <v>39282173</v>
      </c>
      <c r="G29" s="8">
        <f t="shared" si="6"/>
        <v>1</v>
      </c>
      <c r="H29" s="12">
        <f t="shared" si="7"/>
        <v>827</v>
      </c>
      <c r="I29" s="12">
        <v>0</v>
      </c>
      <c r="J29" s="12">
        <v>827</v>
      </c>
      <c r="K29" s="13">
        <f t="shared" si="8"/>
        <v>0</v>
      </c>
      <c r="L29" s="13"/>
      <c r="M29" s="14">
        <v>0</v>
      </c>
    </row>
    <row r="30" spans="1:13">
      <c r="A30" s="6" t="s">
        <v>39</v>
      </c>
      <c r="B30" s="12">
        <v>16681000</v>
      </c>
      <c r="C30" s="12">
        <v>13636608</v>
      </c>
      <c r="D30" s="8">
        <f t="shared" si="0"/>
        <v>0.81749343564534505</v>
      </c>
      <c r="E30" s="12">
        <v>13636608</v>
      </c>
      <c r="F30" s="12">
        <v>13636608</v>
      </c>
      <c r="G30" s="8">
        <f t="shared" si="6"/>
        <v>1</v>
      </c>
      <c r="H30" s="12">
        <f t="shared" si="7"/>
        <v>3044392</v>
      </c>
      <c r="I30" s="12">
        <v>0</v>
      </c>
      <c r="J30" s="12">
        <v>3044392</v>
      </c>
      <c r="K30" s="13">
        <f t="shared" si="8"/>
        <v>0</v>
      </c>
      <c r="L30" s="13"/>
      <c r="M30" s="14">
        <v>0</v>
      </c>
    </row>
    <row r="31" spans="1:13">
      <c r="A31" s="6" t="s">
        <v>40</v>
      </c>
      <c r="B31" s="12">
        <v>51890000</v>
      </c>
      <c r="C31" s="12">
        <v>43469248</v>
      </c>
      <c r="D31" s="8">
        <f t="shared" si="0"/>
        <v>0.83771917517826167</v>
      </c>
      <c r="E31" s="12">
        <v>43469248</v>
      </c>
      <c r="F31" s="12">
        <v>43469248</v>
      </c>
      <c r="G31" s="8">
        <f t="shared" si="6"/>
        <v>1</v>
      </c>
      <c r="H31" s="12">
        <f t="shared" si="7"/>
        <v>8420752</v>
      </c>
      <c r="I31" s="12">
        <v>0</v>
      </c>
      <c r="J31" s="12">
        <v>8420752</v>
      </c>
      <c r="K31" s="13">
        <f t="shared" si="8"/>
        <v>0</v>
      </c>
      <c r="L31" s="13"/>
      <c r="M31" s="14">
        <v>0</v>
      </c>
    </row>
    <row r="32" spans="1:13">
      <c r="A32" s="6" t="s">
        <v>41</v>
      </c>
      <c r="B32" s="12">
        <v>5576000</v>
      </c>
      <c r="C32" s="12">
        <v>4813153</v>
      </c>
      <c r="D32" s="8">
        <f t="shared" si="0"/>
        <v>0.86319099713055958</v>
      </c>
      <c r="E32" s="12">
        <v>4813153</v>
      </c>
      <c r="F32" s="12">
        <v>4813153</v>
      </c>
      <c r="G32" s="8">
        <f t="shared" si="6"/>
        <v>1</v>
      </c>
      <c r="H32" s="12">
        <f t="shared" si="7"/>
        <v>762847</v>
      </c>
      <c r="I32" s="12">
        <v>0</v>
      </c>
      <c r="J32" s="12">
        <v>762847</v>
      </c>
      <c r="K32" s="13">
        <f t="shared" si="8"/>
        <v>0</v>
      </c>
      <c r="L32" s="13"/>
      <c r="M32" s="14">
        <v>0</v>
      </c>
    </row>
    <row r="33" spans="1:13">
      <c r="A33" s="18" t="s">
        <v>42</v>
      </c>
      <c r="B33" s="7">
        <f>SUM(B34:B79)</f>
        <v>1379407000</v>
      </c>
      <c r="C33" s="7">
        <f>SUM(C34:C79)</f>
        <v>1056696214</v>
      </c>
      <c r="D33" s="8">
        <f t="shared" si="0"/>
        <v>0.76605107412098095</v>
      </c>
      <c r="E33" s="7">
        <f>SUM(E34:E79)</f>
        <v>921834856</v>
      </c>
      <c r="F33" s="7">
        <f>SUM(F34:F79)</f>
        <v>921834856</v>
      </c>
      <c r="G33" s="8">
        <f t="shared" si="6"/>
        <v>0.87237452333675158</v>
      </c>
      <c r="H33" s="7">
        <f>SUM(H34:H79)</f>
        <v>322710786</v>
      </c>
      <c r="I33" s="7">
        <f>SUM(I34:I79)</f>
        <v>223946775</v>
      </c>
      <c r="J33" s="7">
        <f>SUM(J34:J79)</f>
        <v>98764011</v>
      </c>
      <c r="K33" s="7">
        <f>SUM(K34:K79)</f>
        <v>134861358</v>
      </c>
      <c r="L33" s="7">
        <f>SUM(L34:L79)</f>
        <v>107937852</v>
      </c>
      <c r="M33" s="15">
        <f>+L33/B33</f>
        <v>7.8249459369134702E-2</v>
      </c>
    </row>
    <row r="34" spans="1:13">
      <c r="A34" s="6" t="s">
        <v>43</v>
      </c>
      <c r="B34" s="12">
        <v>726000</v>
      </c>
      <c r="C34" s="12">
        <v>726000</v>
      </c>
      <c r="D34" s="14">
        <f t="shared" si="0"/>
        <v>1</v>
      </c>
      <c r="E34" s="12">
        <v>0</v>
      </c>
      <c r="F34" s="12">
        <v>0</v>
      </c>
      <c r="G34" s="14">
        <f t="shared" ref="G5:G37" si="9">+F34/B34</f>
        <v>0</v>
      </c>
      <c r="H34" s="12">
        <f t="shared" si="7"/>
        <v>0</v>
      </c>
      <c r="I34" s="12">
        <v>0</v>
      </c>
      <c r="J34" s="12">
        <v>0</v>
      </c>
      <c r="K34" s="13">
        <f t="shared" si="8"/>
        <v>726000</v>
      </c>
      <c r="L34" s="13">
        <v>0</v>
      </c>
      <c r="M34" s="14">
        <v>0</v>
      </c>
    </row>
    <row r="35" spans="1:13">
      <c r="A35" s="6" t="s">
        <v>44</v>
      </c>
      <c r="B35" s="12">
        <v>290000</v>
      </c>
      <c r="C35" s="12">
        <v>290000</v>
      </c>
      <c r="D35" s="14">
        <f t="shared" si="0"/>
        <v>1</v>
      </c>
      <c r="E35" s="12">
        <v>0</v>
      </c>
      <c r="F35" s="12">
        <v>0</v>
      </c>
      <c r="G35" s="14">
        <f t="shared" si="9"/>
        <v>0</v>
      </c>
      <c r="H35" s="12">
        <f t="shared" si="7"/>
        <v>0</v>
      </c>
      <c r="I35" s="12">
        <v>0</v>
      </c>
      <c r="J35" s="12">
        <v>0</v>
      </c>
      <c r="K35" s="13">
        <f t="shared" si="8"/>
        <v>290000</v>
      </c>
      <c r="L35" s="13">
        <v>0</v>
      </c>
      <c r="M35" s="14">
        <v>0</v>
      </c>
    </row>
    <row r="36" spans="1:13">
      <c r="A36" s="6" t="s">
        <v>45</v>
      </c>
      <c r="B36" s="12">
        <v>1449000</v>
      </c>
      <c r="C36" s="12">
        <v>1449000</v>
      </c>
      <c r="D36" s="14">
        <f t="shared" si="0"/>
        <v>1</v>
      </c>
      <c r="E36" s="12">
        <v>0</v>
      </c>
      <c r="F36" s="12">
        <v>0</v>
      </c>
      <c r="G36" s="14">
        <f t="shared" si="9"/>
        <v>0</v>
      </c>
      <c r="H36" s="12">
        <f t="shared" si="7"/>
        <v>0</v>
      </c>
      <c r="I36" s="12">
        <v>0</v>
      </c>
      <c r="J36" s="12">
        <v>0</v>
      </c>
      <c r="K36" s="13">
        <f t="shared" si="8"/>
        <v>1449000</v>
      </c>
      <c r="L36" s="13">
        <v>0</v>
      </c>
      <c r="M36" s="14">
        <v>0</v>
      </c>
    </row>
    <row r="37" spans="1:13">
      <c r="A37" s="6" t="s">
        <v>46</v>
      </c>
      <c r="B37" s="12">
        <v>579000</v>
      </c>
      <c r="C37" s="12">
        <v>579000</v>
      </c>
      <c r="D37" s="14">
        <f t="shared" si="0"/>
        <v>1</v>
      </c>
      <c r="E37" s="12">
        <v>0</v>
      </c>
      <c r="F37" s="12">
        <v>0</v>
      </c>
      <c r="G37" s="14">
        <f t="shared" si="9"/>
        <v>0</v>
      </c>
      <c r="H37" s="12">
        <f t="shared" si="7"/>
        <v>0</v>
      </c>
      <c r="I37" s="12">
        <v>0</v>
      </c>
      <c r="J37" s="12">
        <v>0</v>
      </c>
      <c r="K37" s="13">
        <f t="shared" si="8"/>
        <v>579000</v>
      </c>
      <c r="L37" s="13">
        <v>0</v>
      </c>
      <c r="M37" s="14">
        <v>0</v>
      </c>
    </row>
    <row r="38" spans="1:13">
      <c r="A38" s="6" t="s">
        <v>47</v>
      </c>
      <c r="B38" s="12">
        <v>654000</v>
      </c>
      <c r="C38" s="12">
        <v>654000</v>
      </c>
      <c r="D38" s="14">
        <f t="shared" si="0"/>
        <v>1</v>
      </c>
      <c r="E38" s="12">
        <v>0</v>
      </c>
      <c r="F38" s="12">
        <v>0</v>
      </c>
      <c r="G38" s="14">
        <f t="shared" ref="G38:G66" si="10">+F38/B38</f>
        <v>0</v>
      </c>
      <c r="H38" s="12">
        <f t="shared" si="7"/>
        <v>0</v>
      </c>
      <c r="I38" s="12">
        <v>0</v>
      </c>
      <c r="J38" s="12">
        <v>0</v>
      </c>
      <c r="K38" s="13">
        <f t="shared" si="8"/>
        <v>654000</v>
      </c>
      <c r="L38" s="13">
        <v>0</v>
      </c>
      <c r="M38" s="14">
        <v>0</v>
      </c>
    </row>
    <row r="39" spans="1:13">
      <c r="A39" s="6" t="s">
        <v>48</v>
      </c>
      <c r="B39" s="12">
        <v>717000</v>
      </c>
      <c r="C39" s="12">
        <v>716995</v>
      </c>
      <c r="D39" s="14">
        <f t="shared" si="0"/>
        <v>0.99999302649930266</v>
      </c>
      <c r="E39" s="12">
        <v>0</v>
      </c>
      <c r="F39" s="12">
        <v>0</v>
      </c>
      <c r="G39" s="14">
        <f t="shared" si="10"/>
        <v>0</v>
      </c>
      <c r="H39" s="12">
        <f t="shared" si="7"/>
        <v>5</v>
      </c>
      <c r="I39" s="12">
        <v>0</v>
      </c>
      <c r="J39" s="12">
        <v>5</v>
      </c>
      <c r="K39" s="13">
        <f t="shared" si="8"/>
        <v>716995</v>
      </c>
      <c r="L39" s="13">
        <v>0</v>
      </c>
      <c r="M39" s="14">
        <v>0</v>
      </c>
    </row>
    <row r="40" spans="1:13">
      <c r="A40" s="6" t="s">
        <v>49</v>
      </c>
      <c r="B40" s="12">
        <v>13499000</v>
      </c>
      <c r="C40" s="12">
        <v>6000000</v>
      </c>
      <c r="D40" s="14">
        <f t="shared" si="0"/>
        <v>0.44447736869397736</v>
      </c>
      <c r="E40" s="12">
        <v>787783</v>
      </c>
      <c r="F40" s="12">
        <v>787783</v>
      </c>
      <c r="G40" s="14">
        <f t="shared" si="10"/>
        <v>5.8358619156974594E-2</v>
      </c>
      <c r="H40" s="12">
        <f t="shared" si="7"/>
        <v>7499000</v>
      </c>
      <c r="I40" s="12">
        <v>0</v>
      </c>
      <c r="J40" s="12">
        <v>7499000</v>
      </c>
      <c r="K40" s="13">
        <f t="shared" si="8"/>
        <v>5212217</v>
      </c>
      <c r="L40" s="13">
        <v>5000000</v>
      </c>
      <c r="M40" s="14">
        <f>+L40/B40</f>
        <v>0.37039780724498111</v>
      </c>
    </row>
    <row r="41" spans="1:13">
      <c r="A41" s="6" t="s">
        <v>50</v>
      </c>
      <c r="B41" s="12">
        <v>400000</v>
      </c>
      <c r="C41" s="12">
        <v>56000</v>
      </c>
      <c r="D41" s="14">
        <f t="shared" si="0"/>
        <v>0.14000000000000001</v>
      </c>
      <c r="E41" s="12">
        <v>56000</v>
      </c>
      <c r="F41" s="12">
        <v>56000</v>
      </c>
      <c r="G41" s="14">
        <f t="shared" si="10"/>
        <v>0.14000000000000001</v>
      </c>
      <c r="H41" s="12">
        <f t="shared" si="7"/>
        <v>344000</v>
      </c>
      <c r="I41" s="12">
        <v>344000</v>
      </c>
      <c r="J41" s="12">
        <v>0</v>
      </c>
      <c r="K41" s="13">
        <v>0</v>
      </c>
      <c r="L41" s="13">
        <v>0</v>
      </c>
      <c r="M41" s="14">
        <f t="shared" ref="M41:M64" si="11">+L41/H41</f>
        <v>0</v>
      </c>
    </row>
    <row r="42" spans="1:13">
      <c r="A42" s="6" t="s">
        <v>51</v>
      </c>
      <c r="B42" s="12">
        <v>250000</v>
      </c>
      <c r="C42" s="12">
        <v>147590</v>
      </c>
      <c r="D42" s="14">
        <f t="shared" si="0"/>
        <v>0.59036</v>
      </c>
      <c r="E42" s="12">
        <v>147590</v>
      </c>
      <c r="F42" s="12">
        <v>147590</v>
      </c>
      <c r="G42" s="14">
        <f t="shared" si="10"/>
        <v>0.59036</v>
      </c>
      <c r="H42" s="12">
        <f t="shared" si="7"/>
        <v>102410</v>
      </c>
      <c r="I42" s="12">
        <v>102410</v>
      </c>
      <c r="J42" s="12">
        <v>0</v>
      </c>
      <c r="K42" s="13">
        <f t="shared" si="8"/>
        <v>0</v>
      </c>
      <c r="L42" s="13">
        <v>0</v>
      </c>
      <c r="M42" s="14">
        <f t="shared" si="11"/>
        <v>0</v>
      </c>
    </row>
    <row r="43" spans="1:13">
      <c r="A43" s="6" t="s">
        <v>52</v>
      </c>
      <c r="B43" s="12">
        <v>26200</v>
      </c>
      <c r="C43" s="12">
        <v>26000</v>
      </c>
      <c r="D43" s="14">
        <f t="shared" si="0"/>
        <v>0.99236641221374045</v>
      </c>
      <c r="E43" s="12">
        <v>26000</v>
      </c>
      <c r="F43" s="12">
        <v>26000</v>
      </c>
      <c r="G43" s="14">
        <f t="shared" si="10"/>
        <v>0.99236641221374045</v>
      </c>
      <c r="H43" s="12">
        <f t="shared" si="7"/>
        <v>200</v>
      </c>
      <c r="I43" s="12">
        <v>0</v>
      </c>
      <c r="J43" s="12">
        <v>200</v>
      </c>
      <c r="K43" s="13">
        <f t="shared" si="8"/>
        <v>0</v>
      </c>
      <c r="L43" s="13">
        <v>0</v>
      </c>
      <c r="M43" s="14">
        <f t="shared" si="11"/>
        <v>0</v>
      </c>
    </row>
    <row r="44" spans="1:13">
      <c r="A44" s="6" t="s">
        <v>53</v>
      </c>
      <c r="B44" s="12">
        <v>1114000</v>
      </c>
      <c r="C44" s="12">
        <v>1114000</v>
      </c>
      <c r="D44" s="14">
        <f t="shared" si="0"/>
        <v>1</v>
      </c>
      <c r="E44" s="12">
        <v>1114000</v>
      </c>
      <c r="F44" s="12">
        <v>1114000</v>
      </c>
      <c r="G44" s="14">
        <f t="shared" si="10"/>
        <v>1</v>
      </c>
      <c r="H44" s="12">
        <f t="shared" si="7"/>
        <v>0</v>
      </c>
      <c r="I44" s="12">
        <v>0</v>
      </c>
      <c r="J44" s="12">
        <v>0</v>
      </c>
      <c r="K44" s="13">
        <f t="shared" si="8"/>
        <v>0</v>
      </c>
      <c r="L44" s="13">
        <v>0</v>
      </c>
      <c r="M44" s="14">
        <v>0</v>
      </c>
    </row>
    <row r="45" spans="1:13">
      <c r="A45" s="6" t="s">
        <v>54</v>
      </c>
      <c r="B45" s="12">
        <v>1000000</v>
      </c>
      <c r="C45" s="12">
        <v>1000000</v>
      </c>
      <c r="D45" s="14">
        <f t="shared" si="0"/>
        <v>1</v>
      </c>
      <c r="E45" s="12">
        <v>1000000</v>
      </c>
      <c r="F45" s="12">
        <v>1000000</v>
      </c>
      <c r="G45" s="14">
        <f t="shared" si="10"/>
        <v>1</v>
      </c>
      <c r="H45" s="12">
        <f t="shared" si="7"/>
        <v>0</v>
      </c>
      <c r="I45" s="12">
        <v>0</v>
      </c>
      <c r="J45" s="12">
        <v>0</v>
      </c>
      <c r="K45" s="13">
        <f t="shared" si="8"/>
        <v>0</v>
      </c>
      <c r="L45" s="13">
        <v>0</v>
      </c>
      <c r="M45" s="14">
        <v>0</v>
      </c>
    </row>
    <row r="46" spans="1:13">
      <c r="A46" s="6" t="s">
        <v>55</v>
      </c>
      <c r="B46" s="12">
        <v>315000</v>
      </c>
      <c r="C46" s="12">
        <v>315000</v>
      </c>
      <c r="D46" s="14">
        <f t="shared" si="0"/>
        <v>1</v>
      </c>
      <c r="E46" s="12">
        <v>315000</v>
      </c>
      <c r="F46" s="12">
        <v>315000</v>
      </c>
      <c r="G46" s="14">
        <f t="shared" si="10"/>
        <v>1</v>
      </c>
      <c r="H46" s="12">
        <f t="shared" si="7"/>
        <v>0</v>
      </c>
      <c r="I46" s="12">
        <v>0</v>
      </c>
      <c r="J46" s="12">
        <v>0</v>
      </c>
      <c r="K46" s="13">
        <f t="shared" si="8"/>
        <v>0</v>
      </c>
      <c r="L46" s="13">
        <v>0</v>
      </c>
      <c r="M46" s="14">
        <v>0</v>
      </c>
    </row>
    <row r="47" spans="1:13">
      <c r="A47" s="6" t="s">
        <v>56</v>
      </c>
      <c r="B47" s="12">
        <v>120000</v>
      </c>
      <c r="C47" s="12">
        <v>120000</v>
      </c>
      <c r="D47" s="14">
        <f t="shared" si="0"/>
        <v>1</v>
      </c>
      <c r="E47" s="12">
        <v>120000</v>
      </c>
      <c r="F47" s="12">
        <v>120000</v>
      </c>
      <c r="G47" s="14">
        <f t="shared" si="10"/>
        <v>1</v>
      </c>
      <c r="H47" s="12">
        <f t="shared" si="7"/>
        <v>0</v>
      </c>
      <c r="I47" s="12">
        <v>0</v>
      </c>
      <c r="J47" s="12">
        <v>0</v>
      </c>
      <c r="K47" s="13">
        <f t="shared" si="8"/>
        <v>0</v>
      </c>
      <c r="L47" s="13">
        <v>0</v>
      </c>
      <c r="M47" s="14">
        <v>0</v>
      </c>
    </row>
    <row r="48" spans="1:13">
      <c r="A48" s="6" t="s">
        <v>57</v>
      </c>
      <c r="B48" s="12">
        <v>266800</v>
      </c>
      <c r="C48" s="12">
        <v>266800</v>
      </c>
      <c r="D48" s="14">
        <f t="shared" si="0"/>
        <v>1</v>
      </c>
      <c r="E48" s="12">
        <v>266800</v>
      </c>
      <c r="F48" s="12">
        <v>266800</v>
      </c>
      <c r="G48" s="14">
        <f t="shared" si="10"/>
        <v>1</v>
      </c>
      <c r="H48" s="12">
        <f t="shared" si="7"/>
        <v>0</v>
      </c>
      <c r="I48" s="12">
        <v>0</v>
      </c>
      <c r="J48" s="12">
        <v>0</v>
      </c>
      <c r="K48" s="13">
        <f t="shared" si="8"/>
        <v>0</v>
      </c>
      <c r="L48" s="13">
        <v>0</v>
      </c>
      <c r="M48" s="14">
        <v>0</v>
      </c>
    </row>
    <row r="49" spans="1:13">
      <c r="A49" s="6" t="s">
        <v>58</v>
      </c>
      <c r="B49" s="12">
        <v>180000</v>
      </c>
      <c r="C49" s="12">
        <v>180000</v>
      </c>
      <c r="D49" s="14">
        <f t="shared" si="0"/>
        <v>1</v>
      </c>
      <c r="E49" s="12">
        <v>180000</v>
      </c>
      <c r="F49" s="12">
        <v>180000</v>
      </c>
      <c r="G49" s="14">
        <f t="shared" si="10"/>
        <v>1</v>
      </c>
      <c r="H49" s="12">
        <f t="shared" si="7"/>
        <v>0</v>
      </c>
      <c r="I49" s="12">
        <v>0</v>
      </c>
      <c r="J49" s="12">
        <v>0</v>
      </c>
      <c r="K49" s="13">
        <f t="shared" si="8"/>
        <v>0</v>
      </c>
      <c r="L49" s="13">
        <v>0</v>
      </c>
      <c r="M49" s="14">
        <v>0</v>
      </c>
    </row>
    <row r="50" spans="1:13">
      <c r="A50" s="6" t="s">
        <v>59</v>
      </c>
      <c r="B50" s="12">
        <v>800000</v>
      </c>
      <c r="C50" s="12">
        <v>165500</v>
      </c>
      <c r="D50" s="14">
        <f t="shared" si="0"/>
        <v>0.206875</v>
      </c>
      <c r="E50" s="12">
        <v>165500</v>
      </c>
      <c r="F50" s="12">
        <v>165500</v>
      </c>
      <c r="G50" s="14">
        <f t="shared" si="10"/>
        <v>0.206875</v>
      </c>
      <c r="H50" s="12">
        <f t="shared" si="7"/>
        <v>634500</v>
      </c>
      <c r="I50" s="12">
        <v>634500</v>
      </c>
      <c r="J50" s="12">
        <v>0</v>
      </c>
      <c r="K50" s="13">
        <f t="shared" si="8"/>
        <v>0</v>
      </c>
      <c r="L50" s="13">
        <v>0</v>
      </c>
      <c r="M50" s="14">
        <v>0</v>
      </c>
    </row>
    <row r="51" spans="1:13">
      <c r="A51" s="6" t="s">
        <v>60</v>
      </c>
      <c r="B51" s="12">
        <v>540000</v>
      </c>
      <c r="C51" s="12">
        <v>540000</v>
      </c>
      <c r="D51" s="14">
        <f t="shared" si="0"/>
        <v>1</v>
      </c>
      <c r="E51" s="12">
        <v>540000</v>
      </c>
      <c r="F51" s="12">
        <v>540000</v>
      </c>
      <c r="G51" s="14">
        <f t="shared" si="10"/>
        <v>1</v>
      </c>
      <c r="H51" s="12">
        <f t="shared" si="7"/>
        <v>0</v>
      </c>
      <c r="I51" s="12">
        <v>0</v>
      </c>
      <c r="J51" s="12">
        <v>0</v>
      </c>
      <c r="K51" s="13">
        <f t="shared" si="8"/>
        <v>0</v>
      </c>
      <c r="L51" s="13">
        <v>0</v>
      </c>
      <c r="M51" s="14">
        <v>0</v>
      </c>
    </row>
    <row r="52" spans="1:13">
      <c r="A52" s="6" t="s">
        <v>61</v>
      </c>
      <c r="B52" s="12">
        <v>116000</v>
      </c>
      <c r="C52" s="12">
        <v>116000</v>
      </c>
      <c r="D52" s="14">
        <f t="shared" si="0"/>
        <v>1</v>
      </c>
      <c r="E52" s="12">
        <v>116000</v>
      </c>
      <c r="F52" s="12">
        <v>116000</v>
      </c>
      <c r="G52" s="14">
        <f t="shared" si="10"/>
        <v>1</v>
      </c>
      <c r="H52" s="12">
        <f t="shared" si="7"/>
        <v>0</v>
      </c>
      <c r="I52" s="12">
        <v>0</v>
      </c>
      <c r="J52" s="12">
        <v>0</v>
      </c>
      <c r="K52" s="13">
        <f t="shared" si="8"/>
        <v>0</v>
      </c>
      <c r="L52" s="13">
        <v>0</v>
      </c>
      <c r="M52" s="14">
        <v>0</v>
      </c>
    </row>
    <row r="53" spans="1:13">
      <c r="A53" s="6" t="s">
        <v>62</v>
      </c>
      <c r="B53" s="12">
        <v>180000</v>
      </c>
      <c r="C53" s="12">
        <v>180000</v>
      </c>
      <c r="D53" s="14">
        <f t="shared" si="0"/>
        <v>1</v>
      </c>
      <c r="E53" s="12">
        <v>180000</v>
      </c>
      <c r="F53" s="12">
        <v>180000</v>
      </c>
      <c r="G53" s="14">
        <f t="shared" si="10"/>
        <v>1</v>
      </c>
      <c r="H53" s="12">
        <f t="shared" si="7"/>
        <v>0</v>
      </c>
      <c r="I53" s="12">
        <v>0</v>
      </c>
      <c r="J53" s="12">
        <v>0</v>
      </c>
      <c r="K53" s="13">
        <f t="shared" si="8"/>
        <v>0</v>
      </c>
      <c r="L53" s="13">
        <v>0</v>
      </c>
      <c r="M53" s="14">
        <v>0</v>
      </c>
    </row>
    <row r="54" spans="1:13">
      <c r="A54" s="6" t="s">
        <v>63</v>
      </c>
      <c r="B54" s="12">
        <v>3500000</v>
      </c>
      <c r="C54" s="12">
        <v>2299450</v>
      </c>
      <c r="D54" s="14">
        <f t="shared" si="0"/>
        <v>0.65698571428571428</v>
      </c>
      <c r="E54" s="12">
        <v>2299450</v>
      </c>
      <c r="F54" s="12">
        <v>2299450</v>
      </c>
      <c r="G54" s="14">
        <f t="shared" si="10"/>
        <v>0.65698571428571428</v>
      </c>
      <c r="H54" s="12">
        <f t="shared" si="7"/>
        <v>1200550</v>
      </c>
      <c r="I54" s="12">
        <v>1200550</v>
      </c>
      <c r="J54" s="12">
        <v>0</v>
      </c>
      <c r="K54" s="13">
        <f t="shared" si="8"/>
        <v>0</v>
      </c>
      <c r="L54" s="13">
        <v>0</v>
      </c>
      <c r="M54" s="14">
        <f t="shared" si="11"/>
        <v>0</v>
      </c>
    </row>
    <row r="55" spans="1:13">
      <c r="A55" s="6" t="s">
        <v>64</v>
      </c>
      <c r="B55" s="12">
        <v>250000</v>
      </c>
      <c r="C55" s="12">
        <v>25000</v>
      </c>
      <c r="D55" s="14">
        <f t="shared" si="0"/>
        <v>0.1</v>
      </c>
      <c r="E55" s="12">
        <v>25000</v>
      </c>
      <c r="F55" s="12">
        <v>25000</v>
      </c>
      <c r="G55" s="14">
        <f t="shared" si="10"/>
        <v>0.1</v>
      </c>
      <c r="H55" s="12">
        <f t="shared" si="7"/>
        <v>225000</v>
      </c>
      <c r="I55" s="12">
        <v>225000</v>
      </c>
      <c r="J55" s="12">
        <v>0</v>
      </c>
      <c r="K55" s="13">
        <f t="shared" si="8"/>
        <v>0</v>
      </c>
      <c r="L55" s="13">
        <v>0</v>
      </c>
      <c r="M55" s="14">
        <v>0</v>
      </c>
    </row>
    <row r="56" spans="1:13">
      <c r="A56" s="6" t="s">
        <v>65</v>
      </c>
      <c r="B56" s="12">
        <v>0</v>
      </c>
      <c r="C56" s="12">
        <v>0</v>
      </c>
      <c r="D56" s="14" t="e">
        <f t="shared" si="0"/>
        <v>#DIV/0!</v>
      </c>
      <c r="E56" s="12">
        <v>0</v>
      </c>
      <c r="F56" s="12">
        <v>0</v>
      </c>
      <c r="G56" s="14" t="e">
        <f t="shared" si="10"/>
        <v>#DIV/0!</v>
      </c>
      <c r="H56" s="12">
        <f t="shared" si="7"/>
        <v>0</v>
      </c>
      <c r="I56" s="12">
        <v>0</v>
      </c>
      <c r="J56" s="12">
        <v>0</v>
      </c>
      <c r="K56" s="13">
        <f t="shared" si="8"/>
        <v>0</v>
      </c>
      <c r="L56" s="13">
        <v>0</v>
      </c>
      <c r="M56" s="14">
        <v>0</v>
      </c>
    </row>
    <row r="57" spans="1:13">
      <c r="A57" s="6" t="s">
        <v>66</v>
      </c>
      <c r="B57" s="12">
        <v>3627600</v>
      </c>
      <c r="C57" s="12">
        <v>3055275</v>
      </c>
      <c r="D57" s="14">
        <f t="shared" si="0"/>
        <v>0.8422304002646378</v>
      </c>
      <c r="E57" s="12">
        <v>1116800</v>
      </c>
      <c r="F57" s="12">
        <v>1116800</v>
      </c>
      <c r="G57" s="14">
        <f t="shared" si="10"/>
        <v>0.30786194729297606</v>
      </c>
      <c r="H57" s="12">
        <f t="shared" si="7"/>
        <v>572325</v>
      </c>
      <c r="I57" s="12">
        <v>0</v>
      </c>
      <c r="J57" s="12">
        <v>572325</v>
      </c>
      <c r="K57" s="13">
        <f t="shared" si="8"/>
        <v>1938475</v>
      </c>
      <c r="L57" s="13">
        <v>0</v>
      </c>
      <c r="M57" s="14">
        <f t="shared" si="11"/>
        <v>0</v>
      </c>
    </row>
    <row r="58" spans="1:13">
      <c r="A58" s="6" t="s">
        <v>67</v>
      </c>
      <c r="B58" s="12">
        <v>4335000</v>
      </c>
      <c r="C58" s="12">
        <v>4333744</v>
      </c>
      <c r="D58" s="14">
        <f t="shared" si="0"/>
        <v>0.99971026528258367</v>
      </c>
      <c r="E58" s="12">
        <v>4333743</v>
      </c>
      <c r="F58" s="12">
        <v>4333743</v>
      </c>
      <c r="G58" s="14">
        <f t="shared" si="10"/>
        <v>0.99971003460207608</v>
      </c>
      <c r="H58" s="12">
        <f t="shared" si="7"/>
        <v>1256</v>
      </c>
      <c r="I58" s="12">
        <v>0</v>
      </c>
      <c r="J58" s="12">
        <v>1256</v>
      </c>
      <c r="K58" s="13">
        <f t="shared" si="8"/>
        <v>1</v>
      </c>
      <c r="L58" s="13">
        <v>0</v>
      </c>
      <c r="M58" s="14">
        <f t="shared" si="11"/>
        <v>0</v>
      </c>
    </row>
    <row r="59" spans="1:13">
      <c r="A59" s="6" t="s">
        <v>68</v>
      </c>
      <c r="B59" s="12">
        <v>3592000</v>
      </c>
      <c r="C59" s="12">
        <v>3573765</v>
      </c>
      <c r="D59" s="14">
        <f t="shared" si="0"/>
        <v>0.99492344097995544</v>
      </c>
      <c r="E59" s="12">
        <v>3573765</v>
      </c>
      <c r="F59" s="12">
        <v>3573765</v>
      </c>
      <c r="G59" s="14">
        <f t="shared" si="10"/>
        <v>0.99492344097995544</v>
      </c>
      <c r="H59" s="12">
        <f t="shared" si="7"/>
        <v>18235</v>
      </c>
      <c r="I59" s="12">
        <v>0</v>
      </c>
      <c r="J59" s="12">
        <v>18235</v>
      </c>
      <c r="K59" s="13">
        <f t="shared" si="8"/>
        <v>0</v>
      </c>
      <c r="L59" s="13">
        <v>0</v>
      </c>
      <c r="M59" s="14">
        <f t="shared" si="11"/>
        <v>0</v>
      </c>
    </row>
    <row r="60" spans="1:13">
      <c r="A60" s="6" t="s">
        <v>69</v>
      </c>
      <c r="B60" s="12">
        <v>132307000</v>
      </c>
      <c r="C60" s="12">
        <v>132298169</v>
      </c>
      <c r="D60" s="14">
        <f t="shared" si="0"/>
        <v>0.99993325372051367</v>
      </c>
      <c r="E60" s="12">
        <v>132298169</v>
      </c>
      <c r="F60" s="12">
        <v>132298169</v>
      </c>
      <c r="G60" s="14">
        <f t="shared" si="10"/>
        <v>0.99993325372051367</v>
      </c>
      <c r="H60" s="12">
        <f t="shared" si="7"/>
        <v>8831</v>
      </c>
      <c r="I60" s="12">
        <v>0</v>
      </c>
      <c r="J60" s="12">
        <v>8831</v>
      </c>
      <c r="K60" s="13">
        <f t="shared" si="8"/>
        <v>0</v>
      </c>
      <c r="L60" s="13">
        <v>0</v>
      </c>
      <c r="M60" s="14">
        <f t="shared" si="11"/>
        <v>0</v>
      </c>
    </row>
    <row r="61" spans="1:13">
      <c r="A61" s="6" t="s">
        <v>70</v>
      </c>
      <c r="B61" s="12">
        <v>11858000</v>
      </c>
      <c r="C61" s="12">
        <v>11858000</v>
      </c>
      <c r="D61" s="14">
        <f t="shared" si="0"/>
        <v>1</v>
      </c>
      <c r="E61" s="12">
        <v>11858000</v>
      </c>
      <c r="F61" s="12">
        <v>11858000</v>
      </c>
      <c r="G61" s="14">
        <f t="shared" si="10"/>
        <v>1</v>
      </c>
      <c r="H61" s="12">
        <f t="shared" si="7"/>
        <v>0</v>
      </c>
      <c r="I61" s="12">
        <v>0</v>
      </c>
      <c r="J61" s="12">
        <v>0</v>
      </c>
      <c r="K61" s="13">
        <f t="shared" si="8"/>
        <v>0</v>
      </c>
      <c r="L61" s="13">
        <v>0</v>
      </c>
      <c r="M61" s="14">
        <v>0</v>
      </c>
    </row>
    <row r="62" spans="1:13">
      <c r="A62" s="6" t="s">
        <v>71</v>
      </c>
      <c r="B62" s="12">
        <v>547152600</v>
      </c>
      <c r="C62" s="12">
        <v>547152600</v>
      </c>
      <c r="D62" s="14">
        <f t="shared" si="0"/>
        <v>1</v>
      </c>
      <c r="E62" s="12">
        <v>545451812</v>
      </c>
      <c r="F62" s="12">
        <v>545451812</v>
      </c>
      <c r="G62" s="14">
        <f t="shared" si="10"/>
        <v>0.99689156553400271</v>
      </c>
      <c r="H62" s="12">
        <f t="shared" si="7"/>
        <v>0</v>
      </c>
      <c r="I62" s="12">
        <v>0</v>
      </c>
      <c r="J62" s="12">
        <v>0</v>
      </c>
      <c r="K62" s="13">
        <f t="shared" si="8"/>
        <v>1700788</v>
      </c>
      <c r="L62" s="13">
        <v>0</v>
      </c>
      <c r="M62" s="14">
        <v>0</v>
      </c>
    </row>
    <row r="63" spans="1:13">
      <c r="A63" s="6" t="s">
        <v>72</v>
      </c>
      <c r="B63" s="12">
        <v>7423753</v>
      </c>
      <c r="C63" s="12">
        <v>7423753</v>
      </c>
      <c r="D63" s="14">
        <f t="shared" si="0"/>
        <v>1</v>
      </c>
      <c r="E63" s="12">
        <v>7423753</v>
      </c>
      <c r="F63" s="12">
        <v>7423753</v>
      </c>
      <c r="G63" s="14">
        <f t="shared" si="10"/>
        <v>1</v>
      </c>
      <c r="H63" s="12">
        <f t="shared" si="7"/>
        <v>0</v>
      </c>
      <c r="I63" s="12">
        <v>0</v>
      </c>
      <c r="J63" s="12">
        <v>0</v>
      </c>
      <c r="K63" s="13">
        <f t="shared" si="8"/>
        <v>0</v>
      </c>
      <c r="L63" s="13">
        <v>0</v>
      </c>
      <c r="M63" s="14">
        <v>0</v>
      </c>
    </row>
    <row r="64" spans="1:13">
      <c r="A64" s="6" t="s">
        <v>73</v>
      </c>
      <c r="B64" s="12">
        <v>317917759</v>
      </c>
      <c r="C64" s="12">
        <v>149267673</v>
      </c>
      <c r="D64" s="14">
        <f t="shared" si="0"/>
        <v>0.46951662426634055</v>
      </c>
      <c r="E64" s="12">
        <v>122608060</v>
      </c>
      <c r="F64" s="12">
        <v>122608060</v>
      </c>
      <c r="G64" s="14">
        <f t="shared" si="10"/>
        <v>0.38565967621833924</v>
      </c>
      <c r="H64" s="16">
        <f t="shared" si="7"/>
        <v>168650086</v>
      </c>
      <c r="I64" s="12">
        <v>164785572</v>
      </c>
      <c r="J64" s="12">
        <v>3864514</v>
      </c>
      <c r="K64" s="13">
        <f t="shared" si="8"/>
        <v>26659613</v>
      </c>
      <c r="L64" s="13">
        <v>9500000</v>
      </c>
      <c r="M64" s="14">
        <f t="shared" si="11"/>
        <v>5.6329648121258589E-2</v>
      </c>
    </row>
    <row r="65" spans="1:15">
      <c r="A65" s="6" t="s">
        <v>74</v>
      </c>
      <c r="B65" s="12">
        <v>10000000</v>
      </c>
      <c r="C65" s="12">
        <v>4402980</v>
      </c>
      <c r="D65" s="14">
        <f t="shared" si="0"/>
        <v>0.44029800000000002</v>
      </c>
      <c r="E65" s="12">
        <v>4402980</v>
      </c>
      <c r="F65" s="12">
        <v>4402980</v>
      </c>
      <c r="G65" s="14">
        <f t="shared" si="10"/>
        <v>0.44029800000000002</v>
      </c>
      <c r="H65" s="12">
        <f t="shared" si="7"/>
        <v>5597020</v>
      </c>
      <c r="I65" s="12">
        <v>0</v>
      </c>
      <c r="J65" s="12">
        <v>5597020</v>
      </c>
      <c r="K65" s="13">
        <f t="shared" si="8"/>
        <v>0</v>
      </c>
      <c r="L65" s="13">
        <v>0</v>
      </c>
      <c r="M65" s="14">
        <f t="shared" ref="M65:M86" si="12">+L65/H65</f>
        <v>0</v>
      </c>
    </row>
    <row r="66" spans="1:15">
      <c r="A66" s="6" t="s">
        <v>75</v>
      </c>
      <c r="B66" s="12">
        <v>20110000</v>
      </c>
      <c r="C66" s="12">
        <v>0</v>
      </c>
      <c r="D66" s="14">
        <f t="shared" si="0"/>
        <v>0</v>
      </c>
      <c r="E66" s="12">
        <v>0</v>
      </c>
      <c r="F66" s="12">
        <v>0</v>
      </c>
      <c r="G66" s="14">
        <f t="shared" si="10"/>
        <v>0</v>
      </c>
      <c r="H66" s="12">
        <f t="shared" si="7"/>
        <v>20110000</v>
      </c>
      <c r="I66" s="12">
        <v>0</v>
      </c>
      <c r="J66" s="12">
        <v>20110000</v>
      </c>
      <c r="K66" s="13">
        <f t="shared" si="8"/>
        <v>0</v>
      </c>
      <c r="L66" s="13">
        <v>0</v>
      </c>
      <c r="M66" s="14">
        <f t="shared" si="12"/>
        <v>0</v>
      </c>
    </row>
    <row r="67" spans="1:15">
      <c r="A67" s="6" t="s">
        <v>76</v>
      </c>
      <c r="B67" s="12">
        <v>11000000</v>
      </c>
      <c r="C67" s="12">
        <v>3316645</v>
      </c>
      <c r="D67" s="14">
        <f t="shared" si="0"/>
        <v>0.30151318181818182</v>
      </c>
      <c r="E67" s="12">
        <v>3316645</v>
      </c>
      <c r="F67" s="12">
        <v>3316645</v>
      </c>
      <c r="G67" s="14">
        <f t="shared" ref="G67:G99" si="13">+F67/B67</f>
        <v>0.30151318181818182</v>
      </c>
      <c r="H67" s="12">
        <f t="shared" si="7"/>
        <v>7683355</v>
      </c>
      <c r="I67" s="12">
        <v>0</v>
      </c>
      <c r="J67" s="12">
        <v>7683355</v>
      </c>
      <c r="K67" s="13">
        <f t="shared" si="8"/>
        <v>0</v>
      </c>
      <c r="L67" s="13">
        <v>0</v>
      </c>
      <c r="M67" s="14">
        <f t="shared" si="12"/>
        <v>0</v>
      </c>
    </row>
    <row r="68" spans="1:15">
      <c r="A68" s="6" t="s">
        <v>77</v>
      </c>
      <c r="B68" s="12">
        <v>22633800</v>
      </c>
      <c r="C68" s="12">
        <v>22633800</v>
      </c>
      <c r="D68" s="14">
        <f t="shared" ref="D68:D86" si="14">+C68/B68</f>
        <v>1</v>
      </c>
      <c r="E68" s="12">
        <v>0</v>
      </c>
      <c r="F68" s="12">
        <v>0</v>
      </c>
      <c r="G68" s="14">
        <f t="shared" si="13"/>
        <v>0</v>
      </c>
      <c r="H68" s="12">
        <f t="shared" si="7"/>
        <v>0</v>
      </c>
      <c r="I68" s="12">
        <v>0</v>
      </c>
      <c r="J68" s="12">
        <v>0</v>
      </c>
      <c r="K68" s="13">
        <f t="shared" ref="K68:K86" si="15">+C68-F68</f>
        <v>22633800</v>
      </c>
      <c r="L68" s="13">
        <v>20747650</v>
      </c>
      <c r="M68" s="14">
        <f>+L68/B68</f>
        <v>0.91666666666666663</v>
      </c>
    </row>
    <row r="69" spans="1:15">
      <c r="A69" s="6" t="s">
        <v>78</v>
      </c>
      <c r="B69" s="12">
        <v>3086860</v>
      </c>
      <c r="C69" s="12">
        <v>3086860</v>
      </c>
      <c r="D69" s="14">
        <f t="shared" si="14"/>
        <v>1</v>
      </c>
      <c r="E69" s="12">
        <v>3086860</v>
      </c>
      <c r="F69" s="12">
        <v>3086860</v>
      </c>
      <c r="G69" s="14">
        <f t="shared" si="13"/>
        <v>1</v>
      </c>
      <c r="H69" s="12">
        <f t="shared" ref="H69:H86" si="16">+B69-C69</f>
        <v>0</v>
      </c>
      <c r="I69" s="12">
        <v>0</v>
      </c>
      <c r="J69" s="12">
        <v>0</v>
      </c>
      <c r="K69" s="13">
        <f t="shared" si="15"/>
        <v>0</v>
      </c>
      <c r="L69" s="13">
        <v>0</v>
      </c>
      <c r="M69" s="14">
        <f t="shared" ref="M69:M70" si="17">+L69/B69</f>
        <v>0</v>
      </c>
    </row>
    <row r="70" spans="1:15">
      <c r="A70" s="6" t="s">
        <v>79</v>
      </c>
      <c r="B70" s="12">
        <v>108246228</v>
      </c>
      <c r="C70" s="12">
        <v>63617885</v>
      </c>
      <c r="D70" s="14">
        <f t="shared" si="14"/>
        <v>0.58771456682998691</v>
      </c>
      <c r="E70" s="12">
        <v>43922004</v>
      </c>
      <c r="F70" s="12">
        <v>43922004</v>
      </c>
      <c r="G70" s="14">
        <f t="shared" si="13"/>
        <v>0.40576013420070395</v>
      </c>
      <c r="H70" s="12">
        <f t="shared" si="16"/>
        <v>44628343</v>
      </c>
      <c r="I70" s="12">
        <v>44628343</v>
      </c>
      <c r="J70" s="12">
        <v>0</v>
      </c>
      <c r="K70" s="13">
        <f t="shared" si="15"/>
        <v>19695881</v>
      </c>
      <c r="L70" s="13">
        <f>+I70+7500459</f>
        <v>52128802</v>
      </c>
      <c r="M70" s="14">
        <f t="shared" si="17"/>
        <v>0.48157615247341462</v>
      </c>
      <c r="O70" s="3">
        <f>+K70-12195422</f>
        <v>7500459</v>
      </c>
    </row>
    <row r="71" spans="1:15">
      <c r="A71" s="6" t="s">
        <v>80</v>
      </c>
      <c r="B71" s="12">
        <v>55200000</v>
      </c>
      <c r="C71" s="12">
        <v>9381360</v>
      </c>
      <c r="D71" s="14">
        <f t="shared" si="14"/>
        <v>0.16995217391304349</v>
      </c>
      <c r="E71" s="12">
        <v>9381360</v>
      </c>
      <c r="F71" s="12">
        <v>9381360</v>
      </c>
      <c r="G71" s="14">
        <f t="shared" si="13"/>
        <v>0.16995217391304349</v>
      </c>
      <c r="H71" s="12">
        <f t="shared" si="16"/>
        <v>45818640</v>
      </c>
      <c r="I71" s="12">
        <v>0</v>
      </c>
      <c r="J71" s="12">
        <v>45818640</v>
      </c>
      <c r="K71" s="13">
        <f t="shared" si="15"/>
        <v>0</v>
      </c>
      <c r="L71" s="13">
        <v>0</v>
      </c>
      <c r="M71" s="14">
        <f t="shared" si="12"/>
        <v>0</v>
      </c>
    </row>
    <row r="72" spans="1:15">
      <c r="A72" s="6" t="s">
        <v>81</v>
      </c>
      <c r="B72" s="12">
        <v>4368000</v>
      </c>
      <c r="C72" s="12">
        <v>120810</v>
      </c>
      <c r="D72" s="14">
        <f t="shared" si="14"/>
        <v>2.7657967032967034E-2</v>
      </c>
      <c r="E72" s="12">
        <v>120810</v>
      </c>
      <c r="F72" s="12">
        <v>120810</v>
      </c>
      <c r="G72" s="14">
        <f t="shared" si="13"/>
        <v>2.7657967032967034E-2</v>
      </c>
      <c r="H72" s="12">
        <f t="shared" si="16"/>
        <v>4247190</v>
      </c>
      <c r="I72" s="12">
        <v>0</v>
      </c>
      <c r="J72" s="12">
        <v>4247190</v>
      </c>
      <c r="K72" s="13">
        <f t="shared" si="15"/>
        <v>0</v>
      </c>
      <c r="L72" s="13">
        <v>0</v>
      </c>
      <c r="M72" s="14">
        <f t="shared" si="12"/>
        <v>0</v>
      </c>
    </row>
    <row r="73" spans="1:15">
      <c r="A73" s="6" t="s">
        <v>82</v>
      </c>
      <c r="B73" s="12">
        <v>0</v>
      </c>
      <c r="C73" s="12">
        <v>0</v>
      </c>
      <c r="D73" s="14" t="e">
        <f t="shared" si="14"/>
        <v>#DIV/0!</v>
      </c>
      <c r="E73" s="12">
        <v>0</v>
      </c>
      <c r="F73" s="12">
        <v>0</v>
      </c>
      <c r="G73" s="14" t="e">
        <f t="shared" si="13"/>
        <v>#DIV/0!</v>
      </c>
      <c r="H73" s="12">
        <f t="shared" si="16"/>
        <v>0</v>
      </c>
      <c r="I73" s="12">
        <v>0</v>
      </c>
      <c r="J73" s="12">
        <v>0</v>
      </c>
      <c r="K73" s="13">
        <f t="shared" si="15"/>
        <v>0</v>
      </c>
      <c r="L73" s="13">
        <v>0</v>
      </c>
      <c r="M73" s="14" t="e">
        <f t="shared" si="12"/>
        <v>#DIV/0!</v>
      </c>
    </row>
    <row r="74" spans="1:15">
      <c r="A74" s="6" t="s">
        <v>83</v>
      </c>
      <c r="B74" s="12">
        <v>3000000</v>
      </c>
      <c r="C74" s="12">
        <v>0</v>
      </c>
      <c r="D74" s="14">
        <f t="shared" si="14"/>
        <v>0</v>
      </c>
      <c r="E74" s="12">
        <v>0</v>
      </c>
      <c r="F74" s="12">
        <v>0</v>
      </c>
      <c r="G74" s="14">
        <f t="shared" si="13"/>
        <v>0</v>
      </c>
      <c r="H74" s="12">
        <f t="shared" si="16"/>
        <v>3000000</v>
      </c>
      <c r="I74" s="12">
        <v>0</v>
      </c>
      <c r="J74" s="12">
        <v>3000000</v>
      </c>
      <c r="K74" s="13">
        <f t="shared" si="15"/>
        <v>0</v>
      </c>
      <c r="L74" s="13">
        <v>3000000</v>
      </c>
      <c r="M74" s="14">
        <f t="shared" si="12"/>
        <v>1</v>
      </c>
    </row>
    <row r="75" spans="1:15">
      <c r="A75" s="6" t="s">
        <v>84</v>
      </c>
      <c r="B75" s="12">
        <v>12061400</v>
      </c>
      <c r="C75" s="12">
        <v>35000</v>
      </c>
      <c r="D75" s="14">
        <f t="shared" si="14"/>
        <v>2.9018190259837168E-3</v>
      </c>
      <c r="E75" s="12">
        <v>35000</v>
      </c>
      <c r="F75" s="12">
        <v>35000</v>
      </c>
      <c r="G75" s="14">
        <f t="shared" si="13"/>
        <v>2.9018190259837168E-3</v>
      </c>
      <c r="H75" s="12">
        <f t="shared" si="16"/>
        <v>12026400</v>
      </c>
      <c r="I75" s="12">
        <v>12026400</v>
      </c>
      <c r="J75" s="12">
        <v>0</v>
      </c>
      <c r="K75" s="13">
        <f t="shared" si="15"/>
        <v>0</v>
      </c>
      <c r="L75" s="13">
        <v>11861400</v>
      </c>
      <c r="M75" s="14">
        <f t="shared" si="12"/>
        <v>0.9862801835960886</v>
      </c>
    </row>
    <row r="76" spans="1:15">
      <c r="A76" s="6" t="s">
        <v>85</v>
      </c>
      <c r="B76" s="12">
        <v>20806000</v>
      </c>
      <c r="C76" s="12">
        <v>20806000</v>
      </c>
      <c r="D76" s="14">
        <f t="shared" si="14"/>
        <v>1</v>
      </c>
      <c r="E76" s="12">
        <v>2926200</v>
      </c>
      <c r="F76" s="12">
        <v>2926200</v>
      </c>
      <c r="G76" s="14">
        <f t="shared" si="13"/>
        <v>0.14064212246467364</v>
      </c>
      <c r="H76" s="12">
        <f t="shared" si="16"/>
        <v>0</v>
      </c>
      <c r="I76" s="12">
        <v>0</v>
      </c>
      <c r="J76" s="12">
        <v>0</v>
      </c>
      <c r="K76" s="13">
        <f t="shared" si="15"/>
        <v>17879800</v>
      </c>
      <c r="L76" s="13">
        <v>5700000</v>
      </c>
      <c r="M76" s="14">
        <f>+L76/B76</f>
        <v>0.27395943477842932</v>
      </c>
    </row>
    <row r="77" spans="1:15">
      <c r="A77" s="6" t="s">
        <v>86</v>
      </c>
      <c r="B77" s="12">
        <v>12712000</v>
      </c>
      <c r="C77" s="12">
        <v>12712000</v>
      </c>
      <c r="D77" s="14">
        <f t="shared" si="14"/>
        <v>1</v>
      </c>
      <c r="E77" s="12">
        <v>3468000</v>
      </c>
      <c r="F77" s="12">
        <v>3468000</v>
      </c>
      <c r="G77" s="14">
        <f t="shared" si="13"/>
        <v>0.27281308999370674</v>
      </c>
      <c r="H77" s="12">
        <f t="shared" si="16"/>
        <v>0</v>
      </c>
      <c r="I77" s="12">
        <v>0</v>
      </c>
      <c r="J77" s="12">
        <v>0</v>
      </c>
      <c r="K77" s="13">
        <f t="shared" si="15"/>
        <v>9244000</v>
      </c>
      <c r="L77" s="13">
        <v>0</v>
      </c>
      <c r="M77" s="14" t="e">
        <f t="shared" si="12"/>
        <v>#DIV/0!</v>
      </c>
    </row>
    <row r="78" spans="1:15">
      <c r="A78" s="6" t="s">
        <v>87</v>
      </c>
      <c r="B78" s="12">
        <v>786000</v>
      </c>
      <c r="C78" s="12">
        <v>442560</v>
      </c>
      <c r="D78" s="14">
        <f t="shared" si="14"/>
        <v>0.56305343511450379</v>
      </c>
      <c r="E78" s="12">
        <v>442560</v>
      </c>
      <c r="F78" s="12">
        <v>442560</v>
      </c>
      <c r="G78" s="14">
        <f t="shared" si="13"/>
        <v>0.56305343511450379</v>
      </c>
      <c r="H78" s="12">
        <f t="shared" si="16"/>
        <v>343440</v>
      </c>
      <c r="I78" s="12">
        <v>0</v>
      </c>
      <c r="J78" s="12">
        <v>343440</v>
      </c>
      <c r="K78" s="13">
        <f t="shared" si="15"/>
        <v>0</v>
      </c>
      <c r="L78" s="13"/>
      <c r="M78" s="14">
        <f t="shared" si="12"/>
        <v>0</v>
      </c>
    </row>
    <row r="79" spans="1:15">
      <c r="A79" s="6" t="s">
        <v>88</v>
      </c>
      <c r="B79" s="12">
        <v>40211000</v>
      </c>
      <c r="C79" s="12">
        <v>40211000</v>
      </c>
      <c r="D79" s="14">
        <f t="shared" si="14"/>
        <v>1</v>
      </c>
      <c r="E79" s="12">
        <v>14729212</v>
      </c>
      <c r="F79" s="12">
        <v>14729212</v>
      </c>
      <c r="G79" s="14">
        <f t="shared" si="13"/>
        <v>0.36629807764044664</v>
      </c>
      <c r="H79" s="12">
        <f t="shared" si="16"/>
        <v>0</v>
      </c>
      <c r="I79" s="12">
        <v>0</v>
      </c>
      <c r="J79" s="12">
        <v>0</v>
      </c>
      <c r="K79" s="13">
        <f t="shared" si="15"/>
        <v>25481788</v>
      </c>
      <c r="L79" s="13"/>
      <c r="M79" s="14" t="e">
        <f t="shared" si="12"/>
        <v>#DIV/0!</v>
      </c>
    </row>
    <row r="80" spans="1:15">
      <c r="A80" s="2" t="s">
        <v>89</v>
      </c>
      <c r="B80" s="7"/>
      <c r="C80" s="7"/>
      <c r="D80" s="7"/>
      <c r="E80" s="7"/>
      <c r="F80" s="7"/>
      <c r="G80" s="7"/>
      <c r="H80" s="7"/>
      <c r="I80" s="7"/>
      <c r="J80" s="7"/>
      <c r="K80" s="7"/>
      <c r="L80" s="6"/>
      <c r="M80" s="14"/>
    </row>
    <row r="81" spans="1:14">
      <c r="A81" s="6" t="s">
        <v>90</v>
      </c>
      <c r="B81" s="12">
        <v>200000</v>
      </c>
      <c r="C81" s="12">
        <v>190000</v>
      </c>
      <c r="D81" s="14">
        <f t="shared" si="14"/>
        <v>0.95</v>
      </c>
      <c r="E81" s="12">
        <v>190000</v>
      </c>
      <c r="F81" s="12">
        <v>190000</v>
      </c>
      <c r="G81" s="14">
        <f t="shared" si="13"/>
        <v>0.95</v>
      </c>
      <c r="H81" s="12">
        <f t="shared" si="16"/>
        <v>10000</v>
      </c>
      <c r="I81" s="12">
        <v>0</v>
      </c>
      <c r="J81" s="12">
        <v>10000</v>
      </c>
      <c r="K81" s="13">
        <f t="shared" si="15"/>
        <v>0</v>
      </c>
      <c r="L81" s="6"/>
      <c r="M81" s="14">
        <f t="shared" si="12"/>
        <v>0</v>
      </c>
    </row>
    <row r="82" spans="1:14">
      <c r="A82" s="2" t="s">
        <v>91</v>
      </c>
      <c r="B82" s="7">
        <f>SUM(B83:B86)</f>
        <v>6997427000</v>
      </c>
      <c r="C82" s="7">
        <f>SUM(C83:C86)</f>
        <v>6300415876</v>
      </c>
      <c r="D82" s="8">
        <f t="shared" si="14"/>
        <v>0.90039036863121258</v>
      </c>
      <c r="E82" s="7">
        <f>SUM(E83:E86)</f>
        <v>4690066490</v>
      </c>
      <c r="F82" s="7">
        <f>SUM(F83:F86)</f>
        <v>4690066490</v>
      </c>
      <c r="G82" s="7">
        <f t="shared" si="13"/>
        <v>0.67025586547741045</v>
      </c>
      <c r="H82" s="7">
        <f>SUM(H83:H86)</f>
        <v>697011124</v>
      </c>
      <c r="I82" s="7">
        <f t="shared" ref="I82:L82" si="18">SUM(I83:I86)</f>
        <v>534654400</v>
      </c>
      <c r="J82" s="7">
        <f t="shared" si="18"/>
        <v>162356724</v>
      </c>
      <c r="K82" s="7">
        <f t="shared" si="18"/>
        <v>1610349386</v>
      </c>
      <c r="L82" s="7">
        <f t="shared" si="18"/>
        <v>173701384</v>
      </c>
      <c r="M82" s="15">
        <f>+L82/B82</f>
        <v>2.4823607877581286E-2</v>
      </c>
      <c r="N82" s="3"/>
    </row>
    <row r="83" spans="1:14">
      <c r="A83" s="6" t="s">
        <v>92</v>
      </c>
      <c r="B83" s="12">
        <v>70000000</v>
      </c>
      <c r="C83" s="12">
        <v>68000000</v>
      </c>
      <c r="D83" s="14">
        <f t="shared" si="14"/>
        <v>0.97142857142857142</v>
      </c>
      <c r="E83" s="12">
        <v>0</v>
      </c>
      <c r="F83" s="12">
        <v>0</v>
      </c>
      <c r="G83" s="14">
        <f t="shared" si="13"/>
        <v>0</v>
      </c>
      <c r="H83" s="12">
        <f t="shared" si="16"/>
        <v>2000000</v>
      </c>
      <c r="I83" s="12">
        <v>0</v>
      </c>
      <c r="J83" s="12">
        <v>2000000</v>
      </c>
      <c r="K83" s="13">
        <f t="shared" si="15"/>
        <v>68000000</v>
      </c>
      <c r="L83" s="6"/>
      <c r="M83" s="17">
        <f t="shared" ref="M83:M86" si="19">+L83/B83</f>
        <v>0</v>
      </c>
    </row>
    <row r="84" spans="1:14">
      <c r="A84" s="6" t="s">
        <v>93</v>
      </c>
      <c r="B84" s="12">
        <v>3469057487</v>
      </c>
      <c r="C84" s="12">
        <v>3035653696</v>
      </c>
      <c r="D84" s="14">
        <f t="shared" si="14"/>
        <v>0.87506583773138835</v>
      </c>
      <c r="E84" s="12">
        <v>2507690251</v>
      </c>
      <c r="F84" s="12">
        <v>2507690251</v>
      </c>
      <c r="G84" s="14">
        <f t="shared" si="13"/>
        <v>0.72287365095486522</v>
      </c>
      <c r="H84" s="12">
        <f t="shared" si="16"/>
        <v>433403791</v>
      </c>
      <c r="I84" s="12">
        <v>381513067</v>
      </c>
      <c r="J84" s="12">
        <v>51890724</v>
      </c>
      <c r="K84" s="13">
        <f t="shared" si="15"/>
        <v>527963445</v>
      </c>
      <c r="L84" s="13">
        <f>37774278+8477106</f>
        <v>46251384</v>
      </c>
      <c r="M84" s="17">
        <f t="shared" si="19"/>
        <v>1.3332550461709889E-2</v>
      </c>
    </row>
    <row r="85" spans="1:14">
      <c r="A85" s="6" t="s">
        <v>94</v>
      </c>
      <c r="B85" s="12">
        <v>1783676000</v>
      </c>
      <c r="C85" s="12">
        <v>1723760000</v>
      </c>
      <c r="D85" s="14">
        <f t="shared" si="14"/>
        <v>0.96640869754372427</v>
      </c>
      <c r="E85" s="12">
        <v>1278380340</v>
      </c>
      <c r="F85" s="12">
        <v>1278380340</v>
      </c>
      <c r="G85" s="14">
        <f t="shared" si="13"/>
        <v>0.71671107308726478</v>
      </c>
      <c r="H85" s="12">
        <f t="shared" si="16"/>
        <v>59916000</v>
      </c>
      <c r="I85" s="12">
        <v>0</v>
      </c>
      <c r="J85" s="12">
        <v>59916000</v>
      </c>
      <c r="K85" s="13">
        <f t="shared" si="15"/>
        <v>445379660</v>
      </c>
      <c r="L85" s="6"/>
      <c r="M85" s="17">
        <f t="shared" si="19"/>
        <v>0</v>
      </c>
    </row>
    <row r="86" spans="1:14">
      <c r="A86" s="6" t="s">
        <v>95</v>
      </c>
      <c r="B86" s="12">
        <v>1674693513</v>
      </c>
      <c r="C86" s="12">
        <v>1473002180</v>
      </c>
      <c r="D86" s="14">
        <f t="shared" si="14"/>
        <v>0.87956522704939866</v>
      </c>
      <c r="E86" s="12">
        <v>903995899</v>
      </c>
      <c r="F86" s="12">
        <v>903995899</v>
      </c>
      <c r="G86" s="14">
        <f t="shared" si="13"/>
        <v>0.53979781493307788</v>
      </c>
      <c r="H86" s="12">
        <f t="shared" si="16"/>
        <v>201691333</v>
      </c>
      <c r="I86" s="12">
        <v>153141333</v>
      </c>
      <c r="J86" s="12">
        <v>48550000</v>
      </c>
      <c r="K86" s="13">
        <f t="shared" si="15"/>
        <v>569006281</v>
      </c>
      <c r="L86" s="13">
        <f>2700000+40800000+6950000+50000000+27000000</f>
        <v>127450000</v>
      </c>
      <c r="M86" s="17">
        <f t="shared" si="19"/>
        <v>7.6103477448652423E-2</v>
      </c>
    </row>
    <row r="87" spans="1:14">
      <c r="A87" s="19" t="s">
        <v>96</v>
      </c>
    </row>
    <row r="89" spans="1:14">
      <c r="F89" s="3"/>
    </row>
  </sheetData>
  <mergeCells count="1"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Alcides Leguizamón V.</dc:creator>
  <cp:keywords/>
  <dc:description/>
  <cp:lastModifiedBy>Paulo Alcides Leguizamon Vargas</cp:lastModifiedBy>
  <cp:revision/>
  <dcterms:created xsi:type="dcterms:W3CDTF">2025-12-05T19:06:37Z</dcterms:created>
  <dcterms:modified xsi:type="dcterms:W3CDTF">2025-12-07T00:31:46Z</dcterms:modified>
  <cp:category/>
  <cp:contentStatus/>
</cp:coreProperties>
</file>