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CADJU10003\Contratos 2016\CONTRATOS 2017\cto 001\"/>
    </mc:Choice>
  </mc:AlternateContent>
  <bookViews>
    <workbookView xWindow="0" yWindow="0" windowWidth="24000" windowHeight="9135"/>
  </bookViews>
  <sheets>
    <sheet name="FORMATO VR UNIT PROM (2)" sheetId="1" r:id="rId1"/>
  </sheets>
  <definedNames>
    <definedName name="_xlnm.Print_Area" localSheetId="0">'FORMATO VR UNIT PROM (2)'!$A$1:$M$187</definedName>
    <definedName name="_xlnm.Print_Titles" localSheetId="0">'FORMATO VR UNIT PROM (2)'!$1:$3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3" i="1" l="1"/>
  <c r="C174" i="1"/>
  <c r="C175" i="1"/>
  <c r="C176" i="1"/>
  <c r="C177" i="1"/>
  <c r="C178" i="1"/>
  <c r="C172" i="1"/>
  <c r="C170" i="1"/>
  <c r="C169" i="1"/>
  <c r="C167" i="1"/>
  <c r="C163" i="1"/>
  <c r="C164" i="1"/>
  <c r="C165" i="1"/>
  <c r="C162" i="1"/>
  <c r="C159" i="1"/>
  <c r="C160" i="1"/>
  <c r="C158" i="1"/>
  <c r="D143" i="1"/>
  <c r="D144" i="1"/>
  <c r="D145" i="1"/>
  <c r="D146" i="1"/>
  <c r="D147" i="1"/>
  <c r="D148" i="1"/>
  <c r="D149" i="1"/>
  <c r="D150" i="1"/>
  <c r="D151" i="1"/>
  <c r="D142" i="1"/>
  <c r="D130" i="1"/>
  <c r="D131" i="1"/>
  <c r="D132" i="1"/>
  <c r="D133" i="1"/>
  <c r="D134" i="1"/>
  <c r="D135" i="1"/>
  <c r="D136" i="1"/>
  <c r="D129" i="1"/>
  <c r="D113" i="1"/>
  <c r="D114" i="1"/>
  <c r="D115" i="1"/>
  <c r="D116" i="1"/>
  <c r="D117" i="1"/>
  <c r="D118" i="1"/>
  <c r="D119" i="1"/>
  <c r="D120" i="1"/>
  <c r="D121" i="1"/>
  <c r="D122" i="1"/>
  <c r="D112" i="1"/>
  <c r="E105" i="1"/>
  <c r="D105" i="1"/>
  <c r="D97" i="1"/>
  <c r="D98" i="1"/>
  <c r="D99" i="1"/>
  <c r="D96" i="1"/>
  <c r="G82" i="1"/>
  <c r="G83" i="1"/>
  <c r="G84" i="1"/>
  <c r="G85" i="1"/>
  <c r="G86" i="1"/>
  <c r="G87" i="1"/>
  <c r="G81" i="1"/>
  <c r="F82" i="1"/>
  <c r="F83" i="1"/>
  <c r="F84" i="1"/>
  <c r="F85" i="1"/>
  <c r="F86" i="1"/>
  <c r="F87" i="1"/>
  <c r="F81" i="1"/>
  <c r="E82" i="1"/>
  <c r="E83" i="1"/>
  <c r="E84" i="1"/>
  <c r="E85" i="1"/>
  <c r="E86" i="1"/>
  <c r="E87" i="1"/>
  <c r="E81" i="1"/>
  <c r="D82" i="1"/>
  <c r="D83" i="1"/>
  <c r="D84" i="1"/>
  <c r="D85" i="1"/>
  <c r="D86" i="1"/>
  <c r="D81" i="1"/>
  <c r="G67" i="1"/>
  <c r="G68" i="1"/>
  <c r="G69" i="1"/>
  <c r="G70" i="1"/>
  <c r="G71" i="1"/>
  <c r="G72" i="1"/>
  <c r="G73" i="1"/>
  <c r="G66" i="1"/>
  <c r="F67" i="1"/>
  <c r="F68" i="1"/>
  <c r="F69" i="1"/>
  <c r="F70" i="1"/>
  <c r="F71" i="1"/>
  <c r="F72" i="1"/>
  <c r="F73" i="1"/>
  <c r="F66" i="1"/>
  <c r="E67" i="1"/>
  <c r="E68" i="1"/>
  <c r="E69" i="1"/>
  <c r="E70" i="1"/>
  <c r="E71" i="1"/>
  <c r="E72" i="1"/>
  <c r="E73" i="1"/>
  <c r="E66" i="1"/>
  <c r="D67" i="1"/>
  <c r="D68" i="1"/>
  <c r="D69" i="1"/>
  <c r="D70" i="1"/>
  <c r="D71" i="1"/>
  <c r="D72" i="1"/>
  <c r="D73" i="1"/>
  <c r="D66" i="1"/>
  <c r="G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6" i="1"/>
  <c r="G59" i="1" l="1"/>
  <c r="M152" i="1" l="1"/>
  <c r="D124" i="1"/>
  <c r="M125" i="1" s="1"/>
  <c r="G88" i="1"/>
  <c r="F88" i="1"/>
  <c r="E88" i="1"/>
  <c r="D88" i="1"/>
  <c r="M179" i="1"/>
  <c r="M137" i="1"/>
  <c r="M106" i="1"/>
  <c r="M100" i="1"/>
  <c r="K88" i="1"/>
  <c r="J88" i="1"/>
  <c r="I88" i="1"/>
  <c r="H88" i="1"/>
  <c r="K74" i="1"/>
  <c r="J74" i="1"/>
  <c r="I74" i="1"/>
  <c r="H74" i="1"/>
  <c r="G74" i="1"/>
  <c r="F74" i="1"/>
  <c r="E74" i="1"/>
  <c r="D74" i="1"/>
  <c r="F59" i="1"/>
  <c r="E59" i="1"/>
  <c r="M89" i="1" l="1"/>
  <c r="M75" i="1"/>
  <c r="M60" i="1"/>
  <c r="J59" i="1"/>
  <c r="M181" i="1" l="1"/>
  <c r="M183" i="1" s="1"/>
  <c r="M184" i="1" l="1"/>
</calcChain>
</file>

<file path=xl/sharedStrings.xml><?xml version="1.0" encoding="utf-8"?>
<sst xmlns="http://schemas.openxmlformats.org/spreadsheetml/2006/main" count="351" uniqueCount="281">
  <si>
    <t>VALOR TOTAL OFERTA ECONOMICA</t>
  </si>
  <si>
    <t>VALOR COMISIÓN</t>
  </si>
  <si>
    <t>VALOR COMISIÓN (SUBTOTAL X EL PORCENTAJE % DE COMISIÓN)</t>
  </si>
  <si>
    <t>% DE COMISIÓN</t>
  </si>
  <si>
    <t xml:space="preserve">PORCENTAJE % DE COMISIÓN </t>
  </si>
  <si>
    <t>SUBTOTAL ÍTEMS</t>
  </si>
  <si>
    <t>TOTAL ITEM 7 - DISEÑO Y PRODUCCIÓN</t>
  </si>
  <si>
    <t>BANNERS presencia fija</t>
  </si>
  <si>
    <t>7.6</t>
  </si>
  <si>
    <t>Vallas en vías principales en Bogotá</t>
  </si>
  <si>
    <t>Comerciales en Salas de Cine 30 seg</t>
  </si>
  <si>
    <t xml:space="preserve">PUBLIMILENIO - Módulo Tipo MPEF </t>
  </si>
  <si>
    <t>PUBLIMILENIO - Módulo Tipo MCV</t>
  </si>
  <si>
    <t>Avisos en paradero o EUCOLES</t>
  </si>
  <si>
    <t>Pendones</t>
  </si>
  <si>
    <t>PIEZAS PUBLICITARIAS</t>
  </si>
  <si>
    <t>7.5</t>
  </si>
  <si>
    <t xml:space="preserve">Comercial 30 segundos </t>
  </si>
  <si>
    <t>TELEVISIÓN</t>
  </si>
  <si>
    <t>7.4</t>
  </si>
  <si>
    <t>MEDIA PÁGINA POLICROMIA</t>
  </si>
  <si>
    <t>AVISO REVISTAS</t>
  </si>
  <si>
    <t>7.3</t>
  </si>
  <si>
    <t xml:space="preserve">2 COLUMNAS X 8 CMS </t>
  </si>
  <si>
    <t xml:space="preserve">1 COLUMNA X 9 CMS </t>
  </si>
  <si>
    <t xml:space="preserve">2 COLUMNAS X 12 CMS </t>
  </si>
  <si>
    <t xml:space="preserve">3 COLUMNAS X 15 CMS </t>
  </si>
  <si>
    <t>AVISO PRENSA (B/N y Full Color)</t>
  </si>
  <si>
    <t>7.2</t>
  </si>
  <si>
    <t>CUÑA 45 segundos</t>
  </si>
  <si>
    <t>CUÑA 30 segundos</t>
  </si>
  <si>
    <t>CUÑA 15 segundos</t>
  </si>
  <si>
    <t>RADIAL</t>
  </si>
  <si>
    <t>7.1</t>
  </si>
  <si>
    <t xml:space="preserve">    Valor Unitario incluido IVA 
DISEÑO Y PRODUCCION</t>
  </si>
  <si>
    <t>MEDIO</t>
  </si>
  <si>
    <t>DISEÑO Y PRODUCCIÓN</t>
  </si>
  <si>
    <t>TOTAL ITEM 6 - TARIFAS INTERNET</t>
  </si>
  <si>
    <t>Google</t>
  </si>
  <si>
    <t>6.10</t>
  </si>
  <si>
    <t>Costo por click (cpc)</t>
  </si>
  <si>
    <t>Facebook</t>
  </si>
  <si>
    <t>6.9</t>
  </si>
  <si>
    <t>La Silla Vacia</t>
  </si>
  <si>
    <t>6.8</t>
  </si>
  <si>
    <t>Caracol.com</t>
  </si>
  <si>
    <t>6.7</t>
  </si>
  <si>
    <t>Elespectador.com</t>
  </si>
  <si>
    <t>6.6</t>
  </si>
  <si>
    <t>Eltiempo.com</t>
  </si>
  <si>
    <t>6.5</t>
  </si>
  <si>
    <t>Primera Pagina.com</t>
  </si>
  <si>
    <t>6.4</t>
  </si>
  <si>
    <t>Dinero.com</t>
  </si>
  <si>
    <t>6.3</t>
  </si>
  <si>
    <t>Actualicese.com</t>
  </si>
  <si>
    <t>6.2</t>
  </si>
  <si>
    <t>Costo por día</t>
  </si>
  <si>
    <t>Semana.com</t>
  </si>
  <si>
    <t>6.1</t>
  </si>
  <si>
    <t>Valor Unitario IVA INCLUIDO</t>
  </si>
  <si>
    <t xml:space="preserve">Cantidad </t>
  </si>
  <si>
    <t>TARIFAS INTERNET</t>
  </si>
  <si>
    <t>MEDIOS DIGITALES
  (BANNERS PRESENCIA FIJA DE 300 X 250 EN LA PÁGINA PRINCIPAL DE MEDIOS DIGITALES)</t>
  </si>
  <si>
    <t>TOTAL ITEM 5 - PIEZAS PUBLICITARIAS</t>
  </si>
  <si>
    <t>Vallas en vías principales de Bogotá (sitios indicados en el Anexo No. 1 - Ficha Técnica)</t>
  </si>
  <si>
    <t>5.8</t>
  </si>
  <si>
    <r>
      <t>Comerciales en Salas de Cine</t>
    </r>
    <r>
      <rPr>
        <b/>
        <sz val="12"/>
        <rFont val="Calibri"/>
        <family val="2"/>
        <scheme val="minor"/>
      </rPr>
      <t xml:space="preserve"> 30 seg</t>
    </r>
    <r>
      <rPr>
        <sz val="12"/>
        <rFont val="Calibri"/>
        <family val="2"/>
        <scheme val="minor"/>
      </rPr>
      <t xml:space="preserve">  Súper Premium (Especificaciones contenidas en el Anexo No. 1  - Ficha Técnica)</t>
    </r>
  </si>
  <si>
    <t>5.7</t>
  </si>
  <si>
    <r>
      <t>Comerciales en Salas de Cine</t>
    </r>
    <r>
      <rPr>
        <b/>
        <sz val="12"/>
        <rFont val="Calibri"/>
        <family val="2"/>
        <scheme val="minor"/>
      </rPr>
      <t xml:space="preserve"> 30 seg</t>
    </r>
    <r>
      <rPr>
        <sz val="12"/>
        <rFont val="Calibri"/>
        <family val="2"/>
        <scheme val="minor"/>
      </rPr>
      <t xml:space="preserve">  Premium (Especificaciones contenidas en el Anexo No. 1  - Ficha Técnica)</t>
    </r>
  </si>
  <si>
    <t>5.6</t>
  </si>
  <si>
    <r>
      <t>Comerciales en Salas de Cine</t>
    </r>
    <r>
      <rPr>
        <b/>
        <sz val="12"/>
        <rFont val="Calibri"/>
        <family val="2"/>
        <scheme val="minor"/>
      </rPr>
      <t xml:space="preserve"> 30 seg</t>
    </r>
    <r>
      <rPr>
        <sz val="12"/>
        <rFont val="Calibri"/>
        <family val="2"/>
        <scheme val="minor"/>
      </rPr>
      <t xml:space="preserve">  Silver (Especificaciones contenidas en el Anexo No. 1  - Ficha Técnica)</t>
    </r>
  </si>
  <si>
    <t>5.5</t>
  </si>
  <si>
    <t>PUBLIMILENIO - Módulo Tipo MPEF (Especificaciones contenidas en el Anexo No. 1  - Ficha Técnica)</t>
  </si>
  <si>
    <t>5.4</t>
  </si>
  <si>
    <t>PUBLIMILENIO - Módulo Tipo MCV (Especificaciones contenidas en el Anexo No. 1  - Ficha Técnica)</t>
  </si>
  <si>
    <t>5.3</t>
  </si>
  <si>
    <t>Avisos en paradero o EUCOLES (Especificaciones contenidas en el Anexo No. 1  - Ficha Técnica)</t>
  </si>
  <si>
    <t>5.2</t>
  </si>
  <si>
    <t>UNIDAD</t>
  </si>
  <si>
    <t>Pendones (Especificaciones contenidas en el Anexo No. 1  - Ficha Técnica)</t>
  </si>
  <si>
    <t>5.1</t>
  </si>
  <si>
    <t>MEDIOS ALTERNATIVOS</t>
  </si>
  <si>
    <t>TOTAL ITEM 4B - TARIFA DE CUÑAS EN TELEVISIÓN (SUMATORIA COLOMNAS A)</t>
  </si>
  <si>
    <t>Cablenoticias horario entre 6:00 a.m. a 9:00 a.m. o franja Day</t>
  </si>
  <si>
    <t>4.11</t>
  </si>
  <si>
    <t>Caracol TV horario entre 6:00 a.m. a 9:00 a.m. o franja Day</t>
  </si>
  <si>
    <t>4.10</t>
  </si>
  <si>
    <t>Canal Capital</t>
  </si>
  <si>
    <t>4.9</t>
  </si>
  <si>
    <t>City TV horario entre 6:00 a.m. a 9:00 a.m. o franja Day</t>
  </si>
  <si>
    <t>4.8</t>
  </si>
  <si>
    <t>RCN TV horario entre 6:00 a.m. a 9:00 a.m. o franja Day</t>
  </si>
  <si>
    <t>4.7</t>
  </si>
  <si>
    <t>Cablenoticias horario triple AAA o Prime Time</t>
  </si>
  <si>
    <t>4.6</t>
  </si>
  <si>
    <t>Caracol TV horario triple AAA o Prime Time</t>
  </si>
  <si>
    <t>4.5</t>
  </si>
  <si>
    <t>Canal Capital horario triple AAA o Prime Time</t>
  </si>
  <si>
    <t>4.4</t>
  </si>
  <si>
    <t>City TV horario triple AAA o Prime Time</t>
  </si>
  <si>
    <t>4.3</t>
  </si>
  <si>
    <t>Canal Uno horario triple AAA o Prime Time</t>
  </si>
  <si>
    <t>4.2</t>
  </si>
  <si>
    <t>RCN TV horario triple AAA o Prime Time</t>
  </si>
  <si>
    <t>4.1</t>
  </si>
  <si>
    <t xml:space="preserve">(A)
Comercial 30 segundos
Valor Unitario IVA INCLUIDO 
</t>
  </si>
  <si>
    <t>TARIFAS TELEVISION</t>
  </si>
  <si>
    <t>COMERCIAL Y MENCION TELEVISION
En franjas informativas horario triple AAA o Prime Time y entre 6:00 a.m. a 9:00 a.m. o franja Day</t>
  </si>
  <si>
    <t>4B</t>
  </si>
  <si>
    <t>TOTAL ITEM 4A - TARIFA EMISIONES EN TELEVISIÓN  (SUMATORIA COLUMNA A + B )</t>
  </si>
  <si>
    <t>Costo por hora</t>
  </si>
  <si>
    <t>CANAL CAPITAL</t>
  </si>
  <si>
    <t>(B) 
Valor Unitario IVA INCLUIDO 
 HORARIO 6:00 PM A 10:00 PM</t>
  </si>
  <si>
    <t>(A)
Valor Unitario IVA INCLUIDO 
HORARIO 9:00 AM A 1:00 PM</t>
  </si>
  <si>
    <t>TARIFAS EMISIONES EN TELEVISION</t>
  </si>
  <si>
    <t xml:space="preserve"> TRANSMISION EN DIRECTO POR TELEVISIÓN
RENDICIÓN DE CUENTAS - FOROS - EVENTOS INSTITUCIONALES   DURACION: HASTA 4 HORAS   HORARIO 9:00 AM A 1:00 PM Y 6:00 PM A 10:00 PM</t>
  </si>
  <si>
    <t>4A</t>
  </si>
  <si>
    <t xml:space="preserve">TOTAL ITEM 3 - TARIFAS AVISO REVISTA </t>
  </si>
  <si>
    <t>Revistas e Impresos Comunitarios</t>
  </si>
  <si>
    <t>3.4</t>
  </si>
  <si>
    <t>Diners</t>
  </si>
  <si>
    <t>3.3</t>
  </si>
  <si>
    <t>Credencial</t>
  </si>
  <si>
    <t>3.2</t>
  </si>
  <si>
    <t xml:space="preserve">1 aviso </t>
  </si>
  <si>
    <t>Semana</t>
  </si>
  <si>
    <t>3.1</t>
  </si>
  <si>
    <t xml:space="preserve">       Valor Unitario IVA INCLUIDO
</t>
  </si>
  <si>
    <t xml:space="preserve">TARIFAS REVISTAS </t>
  </si>
  <si>
    <t>AVISO REVISTA
Avisos 1/2 Página POLICROMIA</t>
  </si>
  <si>
    <t>TOTAL ITEM 2B - TARIFA AVISO DE PRENSA (SUMATORIA COLUMNA A + B + C + D )</t>
  </si>
  <si>
    <t>SUBTOTAL ITEM 2 - TARIFAS AVISO DE PRENSA</t>
  </si>
  <si>
    <t>NO APLICA</t>
  </si>
  <si>
    <t>Periódicos Comunitarios</t>
  </si>
  <si>
    <t>2.7</t>
  </si>
  <si>
    <t>Q Hubo</t>
  </si>
  <si>
    <t>2.6</t>
  </si>
  <si>
    <t>Publimetro</t>
  </si>
  <si>
    <t>2.5</t>
  </si>
  <si>
    <t>ADN</t>
  </si>
  <si>
    <t>2.4</t>
  </si>
  <si>
    <t>El Nuevo Siglo</t>
  </si>
  <si>
    <t>2.3</t>
  </si>
  <si>
    <t>El Espectador</t>
  </si>
  <si>
    <t>2.2</t>
  </si>
  <si>
    <t>El Tiempo</t>
  </si>
  <si>
    <t>2.1</t>
  </si>
  <si>
    <t>(D)                     
       Valor Unitario Incluido IVA Aviso de 2 columnas x 8 cms</t>
  </si>
  <si>
    <t>(C)
Valor Unitario Incluido IVA Aviso de 1 columna x 9 cms</t>
  </si>
  <si>
    <t>(B)             
              Valor Unitario Incluido IVA Aviso de 2 columnas x 12 cms</t>
  </si>
  <si>
    <t>(A)           
Valor Unitario Incluido IVA Aviso de 3 columnas x 15 cms</t>
  </si>
  <si>
    <t>TARIFAS AVISO PRENSA</t>
  </si>
  <si>
    <t>AVISO PRENSA
FULL COLOR, página impar – Sección Bogotá. en periódicos de alta circulación en la ciudad de Bogotá, locales y comunitarios.</t>
  </si>
  <si>
    <t>2B</t>
  </si>
  <si>
    <t>TOTAL ITEM 2A - TARIFA AVISO DE PRENSA (SUMATORIA COLUMNA A + B + C + D )</t>
  </si>
  <si>
    <t>2.8</t>
  </si>
  <si>
    <t>Portafolio</t>
  </si>
  <si>
    <t>(B)                      
      Valor Unitario Incluido IVA Aviso de 2 columnas x 12 cms</t>
  </si>
  <si>
    <t>(A)         
Valor Unitario Incluido IVA Aviso de 3 columnas x 15 cms</t>
  </si>
  <si>
    <t>AVISO PRENSA
 BLANCO Y NEGRO, página impar – Sección Bogotá o páginas corrientes, según corresponda. en periódicos de alta circulación en la ciudad de Bogotá, locales y comunitarios.</t>
  </si>
  <si>
    <t>2A</t>
  </si>
  <si>
    <t xml:space="preserve">SUBTOTAL ITEM 1.1 </t>
  </si>
  <si>
    <t>6:00 A.M - 2:00 P.M</t>
  </si>
  <si>
    <t>La Norte</t>
  </si>
  <si>
    <t>1.1.34</t>
  </si>
  <si>
    <t xml:space="preserve">6:00 A.M - 12:00 P.M </t>
  </si>
  <si>
    <t>La Kalle</t>
  </si>
  <si>
    <t>1.1.33</t>
  </si>
  <si>
    <t>6:00 A.M - 9:00 A.M</t>
  </si>
  <si>
    <t>Viento Stereo</t>
  </si>
  <si>
    <t>1.1.32</t>
  </si>
  <si>
    <t>Suba al Aire</t>
  </si>
  <si>
    <t>1.1.31</t>
  </si>
  <si>
    <t>6:00 P.M - 7:00 P.M</t>
  </si>
  <si>
    <t xml:space="preserve">12:00 P.M 1:00 PM </t>
  </si>
  <si>
    <t>6:00 AM- 8:00 A.M</t>
  </si>
  <si>
    <t>Colmundo</t>
  </si>
  <si>
    <t>1.1.30</t>
  </si>
  <si>
    <t>12:00 AM - 1:00 P.M</t>
  </si>
  <si>
    <t>6:00 A.M- 8:00 AM</t>
  </si>
  <si>
    <t>Auténtica (Enlace Bogotá)</t>
  </si>
  <si>
    <t>1.1.29</t>
  </si>
  <si>
    <t>6:30 A.M - 8:45 A.M</t>
  </si>
  <si>
    <t>Auténtica   (Magazín Radio)</t>
  </si>
  <si>
    <t>1.1.28</t>
  </si>
  <si>
    <t>12:00 P.M - 1:00 P.M</t>
  </si>
  <si>
    <t>Auténtica Radio Mundial</t>
  </si>
  <si>
    <t>1.1.27</t>
  </si>
  <si>
    <t>12:00 P.M - 2:00 P.M.</t>
  </si>
  <si>
    <t>6:00 A.M – 8:00 A.M.</t>
  </si>
  <si>
    <t>Emisoras Comunitarias</t>
  </si>
  <si>
    <t>1.1.26</t>
  </si>
  <si>
    <t>Emisora Mariana</t>
  </si>
  <si>
    <t>1.1.25</t>
  </si>
  <si>
    <t>Emisora Minuto de Dios (La Movida de Bogotá)</t>
  </si>
  <si>
    <t>1.1.24</t>
  </si>
  <si>
    <t>Emisora Minuto de Dios</t>
  </si>
  <si>
    <t>1.1.23</t>
  </si>
  <si>
    <t>Colmundo Radio</t>
  </si>
  <si>
    <t>1.1.22</t>
  </si>
  <si>
    <t>12:00 M - 1:00 P.M.</t>
  </si>
  <si>
    <t>5:30 A.M – 9:00 A.M.</t>
  </si>
  <si>
    <t>Capital Radio - Noticias Capital</t>
  </si>
  <si>
    <t>1.1.21</t>
  </si>
  <si>
    <t>Radio Uno</t>
  </si>
  <si>
    <t>1.1.20</t>
  </si>
  <si>
    <t>Cadena Melodía</t>
  </si>
  <si>
    <t>1.1.19</t>
  </si>
  <si>
    <t>Todelar Radio Continental</t>
  </si>
  <si>
    <t>1.1.18</t>
  </si>
  <si>
    <t>12:00 P.M - 2:00 P.M</t>
  </si>
  <si>
    <t>Todelar Magazín</t>
  </si>
  <si>
    <t>1.1.17</t>
  </si>
  <si>
    <t>6:00 A.M - 8:00 A.M</t>
  </si>
  <si>
    <t>Todelar  Cadena Básica - La Voz de Bogotá (Conexión Bogotá)</t>
  </si>
  <si>
    <t>1.1.16</t>
  </si>
  <si>
    <t>12:00 P.M- 2:00 P.M.</t>
  </si>
  <si>
    <t>Todelar Radio Cordillera</t>
  </si>
  <si>
    <t>1.1.15</t>
  </si>
  <si>
    <t>Todelar Noticias</t>
  </si>
  <si>
    <t>1.1.14</t>
  </si>
  <si>
    <t>12:00 P.M - 1:00 P.M.</t>
  </si>
  <si>
    <t>6:00 AM – 11:00 A.M.</t>
  </si>
  <si>
    <t xml:space="preserve">Blu Radio </t>
  </si>
  <si>
    <t>1.1.13</t>
  </si>
  <si>
    <t>12:00 A.M - 12:30 P.M.</t>
  </si>
  <si>
    <t>6:00 A.M – 10:00 A.M.</t>
  </si>
  <si>
    <t>La W</t>
  </si>
  <si>
    <t>1.1.12</t>
  </si>
  <si>
    <t xml:space="preserve">6:00 A.M - 8:00 A.M </t>
  </si>
  <si>
    <t xml:space="preserve">Q'hubo radio </t>
  </si>
  <si>
    <t>1.1.11</t>
  </si>
  <si>
    <t>7:00 P.M - 9:00 P.M</t>
  </si>
  <si>
    <t>Caracol (Hora 20)</t>
  </si>
  <si>
    <t>1.1.10</t>
  </si>
  <si>
    <t xml:space="preserve">4:00 P.M - 6:00 P.M </t>
  </si>
  <si>
    <t>Caracol (La Luciérnaga)</t>
  </si>
  <si>
    <t>1.1.9</t>
  </si>
  <si>
    <t xml:space="preserve">2:00 P.M - 4:00 P.M </t>
  </si>
  <si>
    <t>Caracol (La Ventana)</t>
  </si>
  <si>
    <t>1.1.8</t>
  </si>
  <si>
    <t>12:00 M - 1:00 P.M</t>
  </si>
  <si>
    <t>Caracol Radio Cadena Basica (noticiero medio dia)</t>
  </si>
  <si>
    <t>1.1.7</t>
  </si>
  <si>
    <t>11:00 A.M - 12:00 P.M</t>
  </si>
  <si>
    <t xml:space="preserve">Caracol  Radio Cadena Basica (Hoy por hoy sec Bogotá) </t>
  </si>
  <si>
    <t>1.1.6</t>
  </si>
  <si>
    <t>7:00 P.M - 10:00 P.M.</t>
  </si>
  <si>
    <t>Caracol Cadena Básica, (6 AM Hoy por hoy)</t>
  </si>
  <si>
    <t>1.1.5</t>
  </si>
  <si>
    <t>5:30 A.M - 9:00 A.M</t>
  </si>
  <si>
    <t>La Cariñosa RCN Radio, Noticiero  Alerta Bogotá</t>
  </si>
  <si>
    <t>1.1.4</t>
  </si>
  <si>
    <t>6:00 A.M - 10:00 A.M</t>
  </si>
  <si>
    <t>RCN Noticiero la FM</t>
  </si>
  <si>
    <t>1.1.3</t>
  </si>
  <si>
    <t xml:space="preserve">2:00 pm - 6:00 pm </t>
  </si>
  <si>
    <t>1.1.2</t>
  </si>
  <si>
    <t>6:00 A.M– 8:00 A.M.</t>
  </si>
  <si>
    <t>FRANJA HORARIA</t>
  </si>
  <si>
    <t>RCN Radio Cadena Básica</t>
  </si>
  <si>
    <t>1.1.1</t>
  </si>
  <si>
    <t>SUMATORIA DE VALORES UNITARIOS POR ITEM</t>
  </si>
  <si>
    <t xml:space="preserve">
(B)
 Valor Unitario IVA INCLUIDO 
30 SEGUNDOS</t>
  </si>
  <si>
    <t>(A) 
Valor Unitario IVA INCLUIDO 
15 SEGUNDOS</t>
  </si>
  <si>
    <t>HORARIO</t>
  </si>
  <si>
    <t>Q</t>
  </si>
  <si>
    <t>TARIFAS CUÑA RADIAL POR EMPRESA</t>
  </si>
  <si>
    <t>1.1</t>
  </si>
  <si>
    <t>1.  MEDIO: RADIAL</t>
  </si>
  <si>
    <t xml:space="preserve">
(C)
 Valor Unitario IVA INCLUIDO 
45 SEGUNDOS</t>
  </si>
  <si>
    <t>SUBTOTAL ITEM 5B - TARIFA DE COMERCIAL EN TELEVISIÓN</t>
  </si>
  <si>
    <t>SUBTOTAL (SUMATORIA DEL ÍTEM No. 1 AL ÍTEM No.7)</t>
  </si>
  <si>
    <t>VALOR TOTAL PRECIOS DE REFERENCIA (SUBTOTAL ÍTEMS + VALOR DE LA COMISIÓN).</t>
  </si>
  <si>
    <t>RCN Radio Basica prog: Tren de la Tarde</t>
  </si>
  <si>
    <t>N/A</t>
  </si>
  <si>
    <t xml:space="preserve">Emisiones (Duración: Hasta 4 horas) </t>
  </si>
  <si>
    <t>NA</t>
  </si>
  <si>
    <t>SUBASTA INVERSA ELECTRÓNICA SSDH-SIE-24-2016</t>
  </si>
  <si>
    <t>FORMATO N°4 PROPUESTA FINAL DE PRECIOS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</si>
</sst>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240A]\ #,##0"/>
    <numFmt numFmtId="165" formatCode="_-* #,##0.00\ _€_-;\-* #,##0.00\ _€_-;_-* &quot;-&quot;??\ _€_-;_-@_-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Franklin Gothic Demi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67">
    <xf numFmtId="0" fontId="0" fillId="0" borderId="0" xfId="0"/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164" fontId="3" fillId="3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center"/>
    </xf>
    <xf numFmtId="9" fontId="3" fillId="0" borderId="0" xfId="2" applyFont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 wrapText="1"/>
    </xf>
    <xf numFmtId="164" fontId="3" fillId="3" borderId="13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/>
    <xf numFmtId="164" fontId="4" fillId="0" borderId="13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/>
    </xf>
    <xf numFmtId="164" fontId="2" fillId="2" borderId="28" xfId="0" applyNumberFormat="1" applyFont="1" applyFill="1" applyBorder="1" applyAlignment="1">
      <alignment horizontal="right" vertical="center" wrapText="1"/>
    </xf>
    <xf numFmtId="164" fontId="3" fillId="2" borderId="13" xfId="0" applyNumberFormat="1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vertical="center"/>
    </xf>
    <xf numFmtId="164" fontId="3" fillId="0" borderId="26" xfId="0" applyNumberFormat="1" applyFont="1" applyBorder="1" applyAlignment="1">
      <alignment horizontal="center" vertical="center"/>
    </xf>
    <xf numFmtId="164" fontId="2" fillId="3" borderId="28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justify" vertical="center" wrapText="1"/>
    </xf>
    <xf numFmtId="164" fontId="2" fillId="0" borderId="30" xfId="0" applyNumberFormat="1" applyFont="1" applyBorder="1" applyAlignment="1">
      <alignment vertical="center"/>
    </xf>
    <xf numFmtId="164" fontId="3" fillId="0" borderId="26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2" borderId="13" xfId="0" applyNumberFormat="1" applyFont="1" applyFill="1" applyBorder="1" applyAlignment="1">
      <alignment horizontal="left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left" vertical="center"/>
    </xf>
    <xf numFmtId="164" fontId="2" fillId="2" borderId="13" xfId="0" applyNumberFormat="1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vertical="center"/>
    </xf>
    <xf numFmtId="164" fontId="3" fillId="3" borderId="14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right" vertical="center"/>
    </xf>
    <xf numFmtId="164" fontId="3" fillId="2" borderId="8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164" fontId="3" fillId="2" borderId="9" xfId="0" applyNumberFormat="1" applyFont="1" applyFill="1" applyBorder="1" applyAlignment="1">
      <alignment horizontal="right"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3" borderId="25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" fontId="3" fillId="3" borderId="18" xfId="0" applyNumberFormat="1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164" fontId="3" fillId="3" borderId="22" xfId="0" applyNumberFormat="1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right" vertical="center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left" vertical="center"/>
    </xf>
    <xf numFmtId="164" fontId="2" fillId="0" borderId="18" xfId="0" applyNumberFormat="1" applyFont="1" applyFill="1" applyBorder="1" applyAlignment="1">
      <alignment horizontal="left" vertical="center"/>
    </xf>
    <xf numFmtId="164" fontId="2" fillId="0" borderId="14" xfId="0" applyNumberFormat="1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164" fontId="3" fillId="5" borderId="24" xfId="0" applyNumberFormat="1" applyFont="1" applyFill="1" applyBorder="1" applyAlignment="1">
      <alignment horizontal="center" vertical="center" wrapText="1"/>
    </xf>
    <xf numFmtId="164" fontId="3" fillId="5" borderId="23" xfId="0" applyNumberFormat="1" applyFont="1" applyFill="1" applyBorder="1" applyAlignment="1">
      <alignment horizontal="center" vertical="center" wrapText="1"/>
    </xf>
    <xf numFmtId="164" fontId="3" fillId="5" borderId="22" xfId="0" applyNumberFormat="1" applyFont="1" applyFill="1" applyBorder="1" applyAlignment="1">
      <alignment horizontal="center" vertical="center" wrapText="1"/>
    </xf>
    <xf numFmtId="164" fontId="3" fillId="5" borderId="12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164" fontId="3" fillId="5" borderId="11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left" vertical="center" wrapText="1"/>
    </xf>
    <xf numFmtId="164" fontId="2" fillId="2" borderId="18" xfId="0" applyNumberFormat="1" applyFont="1" applyFill="1" applyBorder="1" applyAlignment="1">
      <alignment horizontal="left" vertical="center" wrapText="1"/>
    </xf>
    <xf numFmtId="164" fontId="2" fillId="2" borderId="14" xfId="0" applyNumberFormat="1" applyFont="1" applyFill="1" applyBorder="1" applyAlignment="1">
      <alignment horizontal="left" vertical="center" wrapText="1"/>
    </xf>
    <xf numFmtId="0" fontId="2" fillId="2" borderId="13" xfId="3" applyFont="1" applyFill="1" applyBorder="1" applyAlignment="1">
      <alignment horizontal="left" vertical="center"/>
    </xf>
    <xf numFmtId="0" fontId="2" fillId="2" borderId="18" xfId="3" applyFont="1" applyFill="1" applyBorder="1" applyAlignment="1">
      <alignment horizontal="left" vertical="center"/>
    </xf>
    <xf numFmtId="0" fontId="2" fillId="2" borderId="14" xfId="3" applyFont="1" applyFill="1" applyBorder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189"/>
  <sheetViews>
    <sheetView tabSelected="1" view="pageBreakPreview" zoomScale="75" zoomScaleNormal="100" zoomScaleSheetLayoutView="75" workbookViewId="0">
      <selection activeCell="A2" sqref="A2:M3"/>
    </sheetView>
  </sheetViews>
  <sheetFormatPr baseColWidth="10" defaultRowHeight="15.75"/>
  <cols>
    <col min="1" max="1" width="11.7109375" style="1" customWidth="1"/>
    <col min="2" max="2" width="67.85546875" style="1" bestFit="1" customWidth="1"/>
    <col min="3" max="3" width="32.85546875" style="1" customWidth="1"/>
    <col min="4" max="7" width="33.28515625" style="2" customWidth="1"/>
    <col min="8" max="8" width="25.140625" style="2" hidden="1" customWidth="1"/>
    <col min="9" max="9" width="27.140625" style="1" hidden="1" customWidth="1"/>
    <col min="10" max="10" width="23.42578125" style="1" hidden="1" customWidth="1"/>
    <col min="11" max="11" width="24.140625" style="1" hidden="1" customWidth="1"/>
    <col min="12" max="12" width="22.140625" style="1" customWidth="1"/>
    <col min="13" max="13" width="23.5703125" style="1" customWidth="1"/>
    <col min="14" max="16384" width="11.42578125" style="1"/>
  </cols>
  <sheetData>
    <row r="1" spans="1:13" ht="18.75">
      <c r="A1" s="94" t="s">
        <v>279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5" customHeight="1">
      <c r="A2" s="155" t="s">
        <v>280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7"/>
    </row>
    <row r="3" spans="1:13" ht="22.5" customHeight="1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/>
    </row>
    <row r="4" spans="1:13" ht="21" customHeight="1">
      <c r="A4" s="150" t="s">
        <v>270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3" ht="85.5" customHeight="1">
      <c r="A5" s="84" t="s">
        <v>269</v>
      </c>
      <c r="B5" s="85" t="s">
        <v>268</v>
      </c>
      <c r="C5" s="84" t="s">
        <v>267</v>
      </c>
      <c r="D5" s="84" t="s">
        <v>266</v>
      </c>
      <c r="E5" s="92" t="s">
        <v>265</v>
      </c>
      <c r="F5" s="92" t="s">
        <v>264</v>
      </c>
      <c r="G5" s="92" t="s">
        <v>271</v>
      </c>
      <c r="H5" s="91" t="s">
        <v>265</v>
      </c>
      <c r="I5" s="91" t="s">
        <v>264</v>
      </c>
      <c r="J5" s="91" t="s">
        <v>271</v>
      </c>
      <c r="K5" s="126"/>
      <c r="L5" s="128"/>
      <c r="M5" s="84" t="s">
        <v>263</v>
      </c>
    </row>
    <row r="6" spans="1:13" s="23" customFormat="1" ht="15.75" customHeight="1">
      <c r="A6" s="144" t="s">
        <v>262</v>
      </c>
      <c r="B6" s="161" t="s">
        <v>261</v>
      </c>
      <c r="C6" s="144" t="s">
        <v>260</v>
      </c>
      <c r="D6" s="75" t="s">
        <v>259</v>
      </c>
      <c r="E6" s="73">
        <f>H6*0.501837192</f>
        <v>761815.45482717594</v>
      </c>
      <c r="F6" s="73">
        <f>I6*0.501837192</f>
        <v>108975.953591568</v>
      </c>
      <c r="G6" s="73">
        <f>J6*0.501837192</f>
        <v>2142606.4371738001</v>
      </c>
      <c r="H6" s="68">
        <v>1518053</v>
      </c>
      <c r="I6" s="68">
        <v>217154</v>
      </c>
      <c r="J6" s="68">
        <v>4269525</v>
      </c>
      <c r="K6" s="32"/>
      <c r="L6" s="83"/>
    </row>
    <row r="7" spans="1:13" s="23" customFormat="1" ht="15.75" customHeight="1">
      <c r="A7" s="145"/>
      <c r="B7" s="162"/>
      <c r="C7" s="145"/>
      <c r="D7" s="75" t="s">
        <v>189</v>
      </c>
      <c r="E7" s="73">
        <f t="shared" ref="E7:E58" si="0">H7*0.501837192</f>
        <v>315515.07935423998</v>
      </c>
      <c r="F7" s="73">
        <f t="shared" ref="F7:F58" si="1">I7*0.501837192</f>
        <v>48602.430208008002</v>
      </c>
      <c r="G7" s="73">
        <f t="shared" ref="G7:G58" si="2">J7*0.501837192</f>
        <v>887386.1606838</v>
      </c>
      <c r="H7" s="68">
        <v>628720</v>
      </c>
      <c r="I7" s="68">
        <v>96849</v>
      </c>
      <c r="J7" s="68">
        <v>1768275</v>
      </c>
      <c r="K7" s="32"/>
      <c r="L7" s="24"/>
    </row>
    <row r="8" spans="1:13" s="23" customFormat="1" ht="15.75" customHeight="1">
      <c r="A8" s="146"/>
      <c r="B8" s="163"/>
      <c r="C8" s="145"/>
      <c r="D8" s="75" t="s">
        <v>248</v>
      </c>
      <c r="E8" s="73">
        <f t="shared" si="0"/>
        <v>592775.61139951204</v>
      </c>
      <c r="F8" s="73">
        <f t="shared" si="1"/>
        <v>35354.430176399997</v>
      </c>
      <c r="G8" s="73" t="s">
        <v>278</v>
      </c>
      <c r="H8" s="68">
        <v>1181211</v>
      </c>
      <c r="I8" s="68">
        <v>70450</v>
      </c>
      <c r="J8" s="86" t="s">
        <v>276</v>
      </c>
      <c r="K8" s="32"/>
      <c r="L8" s="24"/>
    </row>
    <row r="9" spans="1:13" s="23" customFormat="1" ht="15.75" customHeight="1">
      <c r="A9" s="76" t="s">
        <v>258</v>
      </c>
      <c r="B9" s="82" t="s">
        <v>275</v>
      </c>
      <c r="C9" s="145"/>
      <c r="D9" s="75" t="s">
        <v>257</v>
      </c>
      <c r="E9" s="73">
        <f t="shared" si="0"/>
        <v>584608.71293690393</v>
      </c>
      <c r="F9" s="73">
        <f t="shared" si="1"/>
        <v>123695.842107312</v>
      </c>
      <c r="G9" s="73">
        <f t="shared" si="2"/>
        <v>752372.38438531198</v>
      </c>
      <c r="H9" s="68">
        <v>1164937</v>
      </c>
      <c r="I9" s="68">
        <v>246486</v>
      </c>
      <c r="J9" s="68">
        <v>1499236</v>
      </c>
      <c r="K9" s="32"/>
      <c r="L9" s="24"/>
    </row>
    <row r="10" spans="1:13" s="23" customFormat="1" ht="15.75" customHeight="1">
      <c r="A10" s="76" t="s">
        <v>256</v>
      </c>
      <c r="B10" s="81" t="s">
        <v>255</v>
      </c>
      <c r="C10" s="145"/>
      <c r="D10" s="75" t="s">
        <v>254</v>
      </c>
      <c r="E10" s="73">
        <f t="shared" si="0"/>
        <v>645936.73065964796</v>
      </c>
      <c r="F10" s="73">
        <f t="shared" si="1"/>
        <v>903898.61164936796</v>
      </c>
      <c r="G10" s="73">
        <f t="shared" si="2"/>
        <v>1355848.168392648</v>
      </c>
      <c r="H10" s="68">
        <v>1287144</v>
      </c>
      <c r="I10" s="68">
        <v>1801179</v>
      </c>
      <c r="J10" s="68">
        <v>2701769</v>
      </c>
      <c r="K10" s="32"/>
      <c r="L10" s="24"/>
    </row>
    <row r="11" spans="1:13" s="23" customFormat="1" ht="15.75" customHeight="1">
      <c r="A11" s="144" t="s">
        <v>253</v>
      </c>
      <c r="B11" s="164" t="s">
        <v>252</v>
      </c>
      <c r="C11" s="145"/>
      <c r="D11" s="75" t="s">
        <v>251</v>
      </c>
      <c r="E11" s="73">
        <f t="shared" si="0"/>
        <v>174519.905564304</v>
      </c>
      <c r="F11" s="73">
        <f t="shared" si="1"/>
        <v>305618.84992800001</v>
      </c>
      <c r="G11" s="73">
        <f t="shared" si="2"/>
        <v>464493.47919451201</v>
      </c>
      <c r="H11" s="68">
        <v>347762</v>
      </c>
      <c r="I11" s="68">
        <v>609000</v>
      </c>
      <c r="J11" s="68">
        <v>925586</v>
      </c>
      <c r="K11" s="32"/>
      <c r="L11" s="24"/>
    </row>
    <row r="12" spans="1:13" s="23" customFormat="1" ht="15.75" customHeight="1">
      <c r="A12" s="145"/>
      <c r="B12" s="165"/>
      <c r="C12" s="145"/>
      <c r="D12" s="75" t="s">
        <v>186</v>
      </c>
      <c r="E12" s="73">
        <f t="shared" si="0"/>
        <v>159561.142545168</v>
      </c>
      <c r="F12" s="73">
        <f t="shared" si="1"/>
        <v>282264.35068670398</v>
      </c>
      <c r="G12" s="73">
        <f t="shared" si="2"/>
        <v>407913.34314527997</v>
      </c>
      <c r="H12" s="68">
        <v>317954</v>
      </c>
      <c r="I12" s="68">
        <v>562462</v>
      </c>
      <c r="J12" s="68">
        <v>812840</v>
      </c>
      <c r="K12" s="32"/>
      <c r="L12" s="24"/>
    </row>
    <row r="13" spans="1:13" s="23" customFormat="1" ht="15.75" customHeight="1">
      <c r="A13" s="146"/>
      <c r="B13" s="166"/>
      <c r="C13" s="145"/>
      <c r="D13" s="75" t="s">
        <v>174</v>
      </c>
      <c r="E13" s="73">
        <f t="shared" si="0"/>
        <v>159561.142545168</v>
      </c>
      <c r="F13" s="73">
        <f t="shared" si="1"/>
        <v>282264.35068670398</v>
      </c>
      <c r="G13" s="73">
        <f t="shared" si="2"/>
        <v>407913.34314527997</v>
      </c>
      <c r="H13" s="68">
        <v>317954</v>
      </c>
      <c r="I13" s="68">
        <v>562462</v>
      </c>
      <c r="J13" s="68">
        <v>812840</v>
      </c>
      <c r="K13" s="32"/>
      <c r="L13" s="24"/>
    </row>
    <row r="14" spans="1:13" s="23" customFormat="1" ht="15.75" customHeight="1">
      <c r="A14" s="144" t="s">
        <v>250</v>
      </c>
      <c r="B14" s="161" t="s">
        <v>249</v>
      </c>
      <c r="C14" s="145"/>
      <c r="D14" s="75" t="s">
        <v>248</v>
      </c>
      <c r="E14" s="73">
        <f t="shared" si="0"/>
        <v>401466.24073965597</v>
      </c>
      <c r="F14" s="73">
        <f t="shared" si="1"/>
        <v>221431.144435272</v>
      </c>
      <c r="G14" s="73">
        <f t="shared" si="2"/>
        <v>939996.26270711992</v>
      </c>
      <c r="H14" s="68">
        <v>799993</v>
      </c>
      <c r="I14" s="68">
        <v>441241</v>
      </c>
      <c r="J14" s="68">
        <v>1873110</v>
      </c>
      <c r="K14" s="32"/>
      <c r="L14" s="24"/>
    </row>
    <row r="15" spans="1:13" s="23" customFormat="1" ht="15.75" customHeight="1">
      <c r="A15" s="145"/>
      <c r="B15" s="163"/>
      <c r="C15" s="145"/>
      <c r="D15" s="75" t="s">
        <v>190</v>
      </c>
      <c r="E15" s="73">
        <f t="shared" si="0"/>
        <v>958769.99205984001</v>
      </c>
      <c r="F15" s="73">
        <f t="shared" si="1"/>
        <v>81787.418203391993</v>
      </c>
      <c r="G15" s="73">
        <f t="shared" si="2"/>
        <v>2281226.917371192</v>
      </c>
      <c r="H15" s="68">
        <v>1910520</v>
      </c>
      <c r="I15" s="68">
        <v>162976</v>
      </c>
      <c r="J15" s="68">
        <v>4545751</v>
      </c>
      <c r="K15" s="32"/>
      <c r="L15" s="24"/>
    </row>
    <row r="16" spans="1:13" s="23" customFormat="1" ht="15.75" customHeight="1">
      <c r="A16" s="76" t="s">
        <v>247</v>
      </c>
      <c r="B16" s="80" t="s">
        <v>246</v>
      </c>
      <c r="C16" s="145"/>
      <c r="D16" s="75" t="s">
        <v>245</v>
      </c>
      <c r="E16" s="73">
        <f t="shared" si="0"/>
        <v>368469.94352846401</v>
      </c>
      <c r="F16" s="73">
        <f t="shared" si="1"/>
        <v>269944.24762310402</v>
      </c>
      <c r="G16" s="73">
        <f t="shared" si="2"/>
        <v>831678.71951145597</v>
      </c>
      <c r="H16" s="68">
        <v>734242</v>
      </c>
      <c r="I16" s="68">
        <v>537912</v>
      </c>
      <c r="J16" s="68">
        <v>1657268</v>
      </c>
      <c r="K16" s="32"/>
      <c r="L16" s="24"/>
    </row>
    <row r="17" spans="1:12" s="23" customFormat="1" ht="15.75" customHeight="1">
      <c r="A17" s="76" t="s">
        <v>244</v>
      </c>
      <c r="B17" s="11" t="s">
        <v>243</v>
      </c>
      <c r="C17" s="145"/>
      <c r="D17" s="75" t="s">
        <v>242</v>
      </c>
      <c r="E17" s="73">
        <f t="shared" si="0"/>
        <v>391046.093284968</v>
      </c>
      <c r="F17" s="73">
        <f t="shared" si="1"/>
        <v>595977.83452166396</v>
      </c>
      <c r="G17" s="73">
        <f t="shared" si="2"/>
        <v>886746.318264</v>
      </c>
      <c r="H17" s="68">
        <v>779229</v>
      </c>
      <c r="I17" s="68">
        <v>1187592</v>
      </c>
      <c r="J17" s="68">
        <v>1767000</v>
      </c>
      <c r="K17" s="32"/>
      <c r="L17" s="24"/>
    </row>
    <row r="18" spans="1:12" s="23" customFormat="1" ht="15.75" customHeight="1">
      <c r="A18" s="76" t="s">
        <v>241</v>
      </c>
      <c r="B18" s="80" t="s">
        <v>240</v>
      </c>
      <c r="C18" s="145"/>
      <c r="D18" s="75" t="s">
        <v>239</v>
      </c>
      <c r="E18" s="73">
        <f t="shared" si="0"/>
        <v>391046.093284968</v>
      </c>
      <c r="F18" s="73">
        <f t="shared" si="1"/>
        <v>240109.02288432</v>
      </c>
      <c r="G18" s="73">
        <f t="shared" si="2"/>
        <v>886746.318264</v>
      </c>
      <c r="H18" s="68">
        <v>779229</v>
      </c>
      <c r="I18" s="68">
        <v>478460</v>
      </c>
      <c r="J18" s="68">
        <v>1767000</v>
      </c>
      <c r="K18" s="32"/>
      <c r="L18" s="24"/>
    </row>
    <row r="19" spans="1:12" s="23" customFormat="1" ht="15.75" customHeight="1">
      <c r="A19" s="76" t="s">
        <v>238</v>
      </c>
      <c r="B19" s="80" t="s">
        <v>237</v>
      </c>
      <c r="C19" s="145"/>
      <c r="D19" s="75" t="s">
        <v>236</v>
      </c>
      <c r="E19" s="73">
        <f t="shared" si="0"/>
        <v>935717.59880812792</v>
      </c>
      <c r="F19" s="73">
        <f t="shared" si="1"/>
        <v>546561.92622542393</v>
      </c>
      <c r="G19" s="73">
        <f t="shared" si="2"/>
        <v>2226377.617797168</v>
      </c>
      <c r="H19" s="68">
        <v>1864584</v>
      </c>
      <c r="I19" s="68">
        <v>1089122</v>
      </c>
      <c r="J19" s="68">
        <v>4436454</v>
      </c>
      <c r="K19" s="32"/>
      <c r="L19" s="24"/>
    </row>
    <row r="20" spans="1:12" s="23" customFormat="1" ht="15.75" customHeight="1">
      <c r="A20" s="76" t="s">
        <v>235</v>
      </c>
      <c r="B20" s="80" t="s">
        <v>234</v>
      </c>
      <c r="C20" s="145"/>
      <c r="D20" s="75" t="s">
        <v>233</v>
      </c>
      <c r="E20" s="73">
        <f t="shared" si="0"/>
        <v>383802.57525563997</v>
      </c>
      <c r="F20" s="73">
        <f t="shared" si="1"/>
        <v>240109.02288432</v>
      </c>
      <c r="G20" s="73">
        <f t="shared" si="2"/>
        <v>871769.48910595197</v>
      </c>
      <c r="H20" s="68">
        <v>764795</v>
      </c>
      <c r="I20" s="68">
        <v>478460</v>
      </c>
      <c r="J20" s="68">
        <v>1737156</v>
      </c>
      <c r="K20" s="32"/>
      <c r="L20" s="24"/>
    </row>
    <row r="21" spans="1:12" s="23" customFormat="1" ht="15.75" customHeight="1">
      <c r="A21" s="144" t="s">
        <v>232</v>
      </c>
      <c r="B21" s="161" t="s">
        <v>231</v>
      </c>
      <c r="C21" s="145"/>
      <c r="D21" s="75" t="s">
        <v>230</v>
      </c>
      <c r="E21" s="73">
        <f t="shared" si="0"/>
        <v>127924.82412429599</v>
      </c>
      <c r="F21" s="73">
        <f t="shared" si="1"/>
        <v>141202.934387424</v>
      </c>
      <c r="G21" s="73">
        <f t="shared" si="2"/>
        <v>308739.77542504802</v>
      </c>
      <c r="H21" s="68">
        <v>254913</v>
      </c>
      <c r="I21" s="68">
        <v>281372</v>
      </c>
      <c r="J21" s="68">
        <v>615219</v>
      </c>
      <c r="K21" s="32"/>
      <c r="L21" s="24"/>
    </row>
    <row r="22" spans="1:12" s="23" customFormat="1" ht="15.75" customHeight="1">
      <c r="A22" s="146"/>
      <c r="B22" s="163"/>
      <c r="C22" s="145"/>
      <c r="D22" s="75" t="s">
        <v>186</v>
      </c>
      <c r="E22" s="73">
        <f t="shared" si="0"/>
        <v>105349.67804217599</v>
      </c>
      <c r="F22" s="73">
        <f t="shared" si="1"/>
        <v>123294.874190904</v>
      </c>
      <c r="G22" s="73">
        <f t="shared" si="2"/>
        <v>268452.285651288</v>
      </c>
      <c r="H22" s="68">
        <v>209928</v>
      </c>
      <c r="I22" s="68">
        <v>245687</v>
      </c>
      <c r="J22" s="68">
        <v>534939</v>
      </c>
      <c r="K22" s="32"/>
      <c r="L22" s="24"/>
    </row>
    <row r="23" spans="1:12" s="23" customFormat="1" ht="15.75" customHeight="1">
      <c r="A23" s="144" t="s">
        <v>229</v>
      </c>
      <c r="B23" s="161" t="s">
        <v>228</v>
      </c>
      <c r="C23" s="145"/>
      <c r="D23" s="75" t="s">
        <v>227</v>
      </c>
      <c r="E23" s="73">
        <f t="shared" si="0"/>
        <v>1107706.739413176</v>
      </c>
      <c r="F23" s="73">
        <f t="shared" si="1"/>
        <v>1883708.6298209999</v>
      </c>
      <c r="G23" s="73">
        <f t="shared" si="2"/>
        <v>2825563.1956500961</v>
      </c>
      <c r="H23" s="68">
        <v>2207303</v>
      </c>
      <c r="I23" s="68">
        <v>3753625</v>
      </c>
      <c r="J23" s="68">
        <v>5630438</v>
      </c>
      <c r="K23" s="32"/>
      <c r="L23" s="24"/>
    </row>
    <row r="24" spans="1:12" s="23" customFormat="1" ht="15.75" customHeight="1">
      <c r="A24" s="146"/>
      <c r="B24" s="163"/>
      <c r="C24" s="145"/>
      <c r="D24" s="75" t="s">
        <v>226</v>
      </c>
      <c r="E24" s="73">
        <f t="shared" si="0"/>
        <v>177341.73609491999</v>
      </c>
      <c r="F24" s="73">
        <f t="shared" si="1"/>
        <v>258461.20899575998</v>
      </c>
      <c r="G24" s="73">
        <f t="shared" si="2"/>
        <v>679533.22515247203</v>
      </c>
      <c r="H24" s="68">
        <v>353385</v>
      </c>
      <c r="I24" s="68">
        <v>515030</v>
      </c>
      <c r="J24" s="68">
        <v>1354091</v>
      </c>
      <c r="K24" s="32"/>
      <c r="L24" s="24"/>
    </row>
    <row r="25" spans="1:12" s="23" customFormat="1" ht="15.75" customHeight="1">
      <c r="A25" s="144" t="s">
        <v>225</v>
      </c>
      <c r="B25" s="161" t="s">
        <v>224</v>
      </c>
      <c r="C25" s="145"/>
      <c r="D25" s="75" t="s">
        <v>223</v>
      </c>
      <c r="E25" s="73">
        <f t="shared" si="0"/>
        <v>663154.76471716794</v>
      </c>
      <c r="F25" s="73">
        <f t="shared" si="1"/>
        <v>985250.43517010403</v>
      </c>
      <c r="G25" s="73">
        <f t="shared" si="2"/>
        <v>1477875.4018365599</v>
      </c>
      <c r="H25" s="68">
        <v>1321454</v>
      </c>
      <c r="I25" s="68">
        <v>1963287</v>
      </c>
      <c r="J25" s="68">
        <v>2944930</v>
      </c>
      <c r="K25" s="32"/>
      <c r="L25" s="24"/>
    </row>
    <row r="26" spans="1:12" s="23" customFormat="1" ht="15.75" customHeight="1">
      <c r="A26" s="145"/>
      <c r="B26" s="163"/>
      <c r="C26" s="145"/>
      <c r="D26" s="75" t="s">
        <v>222</v>
      </c>
      <c r="E26" s="73">
        <f t="shared" si="0"/>
        <v>278409.73921495199</v>
      </c>
      <c r="F26" s="73">
        <f t="shared" si="1"/>
        <v>416301.55180955998</v>
      </c>
      <c r="G26" s="73">
        <f t="shared" si="2"/>
        <v>624452.578632936</v>
      </c>
      <c r="H26" s="68">
        <v>554781</v>
      </c>
      <c r="I26" s="68">
        <v>829555</v>
      </c>
      <c r="J26" s="68">
        <v>1244333</v>
      </c>
      <c r="K26" s="32"/>
      <c r="L26" s="24"/>
    </row>
    <row r="27" spans="1:12" s="23" customFormat="1" ht="15.75" customHeight="1">
      <c r="A27" s="79" t="s">
        <v>221</v>
      </c>
      <c r="B27" s="78" t="s">
        <v>220</v>
      </c>
      <c r="C27" s="145"/>
      <c r="D27" s="75" t="s">
        <v>190</v>
      </c>
      <c r="E27" s="73">
        <f t="shared" si="0"/>
        <v>196543.53257241601</v>
      </c>
      <c r="F27" s="73">
        <f t="shared" si="1"/>
        <v>107849.83093272</v>
      </c>
      <c r="G27" s="73">
        <f t="shared" si="2"/>
        <v>267979.053179232</v>
      </c>
      <c r="H27" s="68">
        <v>391648</v>
      </c>
      <c r="I27" s="68">
        <v>214910</v>
      </c>
      <c r="J27" s="68">
        <v>533996</v>
      </c>
      <c r="K27" s="32"/>
      <c r="L27" s="24"/>
    </row>
    <row r="28" spans="1:12" s="23" customFormat="1">
      <c r="A28" s="144" t="s">
        <v>219</v>
      </c>
      <c r="B28" s="151" t="s">
        <v>218</v>
      </c>
      <c r="C28" s="145"/>
      <c r="D28" s="75" t="s">
        <v>190</v>
      </c>
      <c r="E28" s="73">
        <f t="shared" si="0"/>
        <v>40111.84675656</v>
      </c>
      <c r="F28" s="73">
        <f t="shared" si="1"/>
        <v>17960.753101679999</v>
      </c>
      <c r="G28" s="73">
        <f t="shared" si="2"/>
        <v>73111.154990904004</v>
      </c>
      <c r="H28" s="68">
        <v>79930</v>
      </c>
      <c r="I28" s="68">
        <v>35790</v>
      </c>
      <c r="J28" s="68">
        <v>145687</v>
      </c>
      <c r="K28" s="32"/>
      <c r="L28" s="24"/>
    </row>
    <row r="29" spans="1:12" s="23" customFormat="1">
      <c r="A29" s="146"/>
      <c r="B29" s="152"/>
      <c r="C29" s="145"/>
      <c r="D29" s="75" t="s">
        <v>217</v>
      </c>
      <c r="E29" s="73">
        <f t="shared" si="0"/>
        <v>40111.84675656</v>
      </c>
      <c r="F29" s="73">
        <f t="shared" si="1"/>
        <v>17960.753101679999</v>
      </c>
      <c r="G29" s="73">
        <f t="shared" si="2"/>
        <v>73111.154990904004</v>
      </c>
      <c r="H29" s="68">
        <v>79930</v>
      </c>
      <c r="I29" s="68">
        <v>35790</v>
      </c>
      <c r="J29" s="68">
        <v>145687</v>
      </c>
      <c r="K29" s="32"/>
      <c r="L29" s="24"/>
    </row>
    <row r="30" spans="1:12" s="23" customFormat="1">
      <c r="A30" s="76" t="s">
        <v>216</v>
      </c>
      <c r="B30" s="77" t="s">
        <v>215</v>
      </c>
      <c r="C30" s="145"/>
      <c r="D30" s="75" t="s">
        <v>214</v>
      </c>
      <c r="E30" s="73">
        <f t="shared" si="0"/>
        <v>48015.280693367997</v>
      </c>
      <c r="F30" s="73">
        <f t="shared" si="1"/>
        <v>20215.005768144001</v>
      </c>
      <c r="G30" s="73">
        <f t="shared" si="2"/>
        <v>134904.877627824</v>
      </c>
      <c r="H30" s="68">
        <v>95679</v>
      </c>
      <c r="I30" s="68">
        <v>40282</v>
      </c>
      <c r="J30" s="68">
        <v>268822</v>
      </c>
      <c r="K30" s="32"/>
      <c r="L30" s="24"/>
    </row>
    <row r="31" spans="1:12" s="23" customFormat="1">
      <c r="A31" s="76" t="s">
        <v>213</v>
      </c>
      <c r="B31" s="77" t="s">
        <v>212</v>
      </c>
      <c r="C31" s="145"/>
      <c r="D31" s="75" t="s">
        <v>211</v>
      </c>
      <c r="E31" s="73">
        <f t="shared" si="0"/>
        <v>50354.343845279996</v>
      </c>
      <c r="F31" s="73">
        <f t="shared" si="1"/>
        <v>86564.406434039993</v>
      </c>
      <c r="G31" s="73">
        <f t="shared" si="2"/>
        <v>227045.69893936798</v>
      </c>
      <c r="H31" s="68">
        <v>100340</v>
      </c>
      <c r="I31" s="68">
        <v>172495</v>
      </c>
      <c r="J31" s="68">
        <v>452429</v>
      </c>
      <c r="K31" s="32"/>
      <c r="L31" s="24"/>
    </row>
    <row r="32" spans="1:12" s="23" customFormat="1">
      <c r="A32" s="144" t="s">
        <v>210</v>
      </c>
      <c r="B32" s="151" t="s">
        <v>209</v>
      </c>
      <c r="C32" s="145"/>
      <c r="D32" s="75" t="s">
        <v>190</v>
      </c>
      <c r="E32" s="73">
        <f t="shared" si="0"/>
        <v>64310.436154800002</v>
      </c>
      <c r="F32" s="73">
        <f t="shared" si="1"/>
        <v>38165.220288791999</v>
      </c>
      <c r="G32" s="73">
        <f t="shared" si="2"/>
        <v>126941.72506516799</v>
      </c>
      <c r="H32" s="68">
        <v>128150</v>
      </c>
      <c r="I32" s="68">
        <v>76051</v>
      </c>
      <c r="J32" s="68">
        <v>252954</v>
      </c>
      <c r="K32" s="32"/>
      <c r="L32" s="24"/>
    </row>
    <row r="33" spans="1:12" s="23" customFormat="1">
      <c r="A33" s="146"/>
      <c r="B33" s="152"/>
      <c r="C33" s="145"/>
      <c r="D33" s="75" t="s">
        <v>189</v>
      </c>
      <c r="E33" s="73">
        <f t="shared" si="0"/>
        <v>66976.697155895992</v>
      </c>
      <c r="F33" s="73">
        <f t="shared" si="1"/>
        <v>38165.220288791999</v>
      </c>
      <c r="G33" s="73">
        <f t="shared" si="2"/>
        <v>142962.375582576</v>
      </c>
      <c r="H33" s="68">
        <v>133463</v>
      </c>
      <c r="I33" s="68">
        <v>76051</v>
      </c>
      <c r="J33" s="68">
        <v>284878</v>
      </c>
      <c r="K33" s="32"/>
      <c r="L33" s="24"/>
    </row>
    <row r="34" spans="1:12" s="23" customFormat="1">
      <c r="A34" s="144" t="s">
        <v>208</v>
      </c>
      <c r="B34" s="151" t="s">
        <v>207</v>
      </c>
      <c r="C34" s="145"/>
      <c r="D34" s="75" t="s">
        <v>190</v>
      </c>
      <c r="E34" s="73">
        <f t="shared" si="0"/>
        <v>163918.594883304</v>
      </c>
      <c r="F34" s="73">
        <f t="shared" si="1"/>
        <v>43254.853090056</v>
      </c>
      <c r="G34" s="73">
        <f t="shared" si="2"/>
        <v>408901.46057632798</v>
      </c>
      <c r="H34" s="68">
        <v>326637</v>
      </c>
      <c r="I34" s="68">
        <v>86193</v>
      </c>
      <c r="J34" s="68">
        <v>814809</v>
      </c>
      <c r="K34" s="32"/>
      <c r="L34" s="24"/>
    </row>
    <row r="35" spans="1:12" s="23" customFormat="1">
      <c r="A35" s="146"/>
      <c r="B35" s="152"/>
      <c r="C35" s="145"/>
      <c r="D35" s="75" t="s">
        <v>189</v>
      </c>
      <c r="E35" s="73">
        <f t="shared" si="0"/>
        <v>141477.439331448</v>
      </c>
      <c r="F35" s="73">
        <f t="shared" si="1"/>
        <v>36603.502947287998</v>
      </c>
      <c r="G35" s="73">
        <f t="shared" si="2"/>
        <v>353103.18687223201</v>
      </c>
      <c r="H35" s="68">
        <v>281919</v>
      </c>
      <c r="I35" s="68">
        <v>72939</v>
      </c>
      <c r="J35" s="68">
        <v>703621</v>
      </c>
      <c r="K35" s="32"/>
      <c r="L35" s="24"/>
    </row>
    <row r="36" spans="1:12" s="23" customFormat="1">
      <c r="A36" s="144" t="s">
        <v>206</v>
      </c>
      <c r="B36" s="151" t="s">
        <v>205</v>
      </c>
      <c r="C36" s="145"/>
      <c r="D36" s="75" t="s">
        <v>190</v>
      </c>
      <c r="E36" s="73">
        <f t="shared" si="0"/>
        <v>156011.14624895999</v>
      </c>
      <c r="F36" s="73">
        <f t="shared" si="1"/>
        <v>23797.621481832</v>
      </c>
      <c r="G36" s="73">
        <f t="shared" si="2"/>
        <v>576141.71583348</v>
      </c>
      <c r="H36" s="68">
        <v>310880</v>
      </c>
      <c r="I36" s="68">
        <v>47421</v>
      </c>
      <c r="J36" s="68">
        <v>1148065</v>
      </c>
      <c r="K36" s="32"/>
      <c r="L36" s="24"/>
    </row>
    <row r="37" spans="1:12" s="23" customFormat="1">
      <c r="A37" s="146"/>
      <c r="B37" s="152"/>
      <c r="C37" s="145"/>
      <c r="D37" s="75" t="s">
        <v>189</v>
      </c>
      <c r="E37" s="73">
        <f t="shared" si="0"/>
        <v>127486.72025568</v>
      </c>
      <c r="F37" s="73">
        <f t="shared" si="1"/>
        <v>23923.582617024</v>
      </c>
      <c r="G37" s="73">
        <f t="shared" si="2"/>
        <v>529183.80610365595</v>
      </c>
      <c r="H37" s="68">
        <v>254040</v>
      </c>
      <c r="I37" s="68">
        <v>47672</v>
      </c>
      <c r="J37" s="68">
        <v>1054493</v>
      </c>
      <c r="K37" s="32"/>
      <c r="L37" s="24"/>
    </row>
    <row r="38" spans="1:12" s="23" customFormat="1">
      <c r="A38" s="144" t="s">
        <v>204</v>
      </c>
      <c r="B38" s="151" t="s">
        <v>203</v>
      </c>
      <c r="C38" s="145"/>
      <c r="D38" s="75" t="s">
        <v>202</v>
      </c>
      <c r="E38" s="73">
        <f t="shared" si="0"/>
        <v>87152.559623063993</v>
      </c>
      <c r="F38" s="73">
        <f t="shared" si="1"/>
        <v>237778.490964672</v>
      </c>
      <c r="G38" s="73">
        <f t="shared" si="2"/>
        <v>357758.73050241597</v>
      </c>
      <c r="H38" s="68">
        <v>173667</v>
      </c>
      <c r="I38" s="68">
        <v>473816</v>
      </c>
      <c r="J38" s="68">
        <v>712898</v>
      </c>
      <c r="K38" s="32"/>
      <c r="L38" s="24"/>
    </row>
    <row r="39" spans="1:12" s="23" customFormat="1">
      <c r="A39" s="146"/>
      <c r="B39" s="152"/>
      <c r="C39" s="145"/>
      <c r="D39" s="75" t="s">
        <v>201</v>
      </c>
      <c r="E39" s="73">
        <f t="shared" si="0"/>
        <v>87152.559623063993</v>
      </c>
      <c r="F39" s="73">
        <f t="shared" si="1"/>
        <v>237778.490964672</v>
      </c>
      <c r="G39" s="73">
        <f t="shared" si="2"/>
        <v>357758.73050241597</v>
      </c>
      <c r="H39" s="68">
        <v>173667</v>
      </c>
      <c r="I39" s="68">
        <v>473816</v>
      </c>
      <c r="J39" s="68">
        <v>712898</v>
      </c>
      <c r="K39" s="32"/>
      <c r="L39" s="24"/>
    </row>
    <row r="40" spans="1:12" s="23" customFormat="1">
      <c r="A40" s="144" t="s">
        <v>200</v>
      </c>
      <c r="B40" s="153" t="s">
        <v>199</v>
      </c>
      <c r="C40" s="145"/>
      <c r="D40" s="75" t="s">
        <v>190</v>
      </c>
      <c r="E40" s="73">
        <f t="shared" si="0"/>
        <v>104788.12222432799</v>
      </c>
      <c r="F40" s="73">
        <f t="shared" si="1"/>
        <v>19128.026410271999</v>
      </c>
      <c r="G40" s="73">
        <f t="shared" si="2"/>
        <v>131757.856596792</v>
      </c>
      <c r="H40" s="68">
        <v>208809</v>
      </c>
      <c r="I40" s="68">
        <v>38116</v>
      </c>
      <c r="J40" s="68">
        <v>262551</v>
      </c>
      <c r="K40" s="32"/>
      <c r="L40" s="24"/>
    </row>
    <row r="41" spans="1:12" s="23" customFormat="1">
      <c r="A41" s="146"/>
      <c r="B41" s="154"/>
      <c r="C41" s="145"/>
      <c r="D41" s="75" t="s">
        <v>189</v>
      </c>
      <c r="E41" s="73">
        <f t="shared" si="0"/>
        <v>78324.239741400001</v>
      </c>
      <c r="F41" s="73">
        <f t="shared" si="1"/>
        <v>18463.092130871999</v>
      </c>
      <c r="G41" s="73">
        <f t="shared" si="2"/>
        <v>173569.92775984798</v>
      </c>
      <c r="H41" s="68">
        <v>156075</v>
      </c>
      <c r="I41" s="68">
        <v>36791</v>
      </c>
      <c r="J41" s="68">
        <v>345869</v>
      </c>
      <c r="K41" s="32"/>
      <c r="L41" s="24"/>
    </row>
    <row r="42" spans="1:12" s="23" customFormat="1">
      <c r="A42" s="144" t="s">
        <v>198</v>
      </c>
      <c r="B42" s="151" t="s">
        <v>197</v>
      </c>
      <c r="C42" s="145"/>
      <c r="D42" s="75" t="s">
        <v>190</v>
      </c>
      <c r="E42" s="73">
        <f t="shared" si="0"/>
        <v>70059.984863543999</v>
      </c>
      <c r="F42" s="73">
        <f t="shared" si="1"/>
        <v>43754.682933288001</v>
      </c>
      <c r="G42" s="73">
        <f t="shared" si="2"/>
        <v>93116.392812791993</v>
      </c>
      <c r="H42" s="68">
        <v>139607</v>
      </c>
      <c r="I42" s="68">
        <v>87189</v>
      </c>
      <c r="J42" s="68">
        <v>185551</v>
      </c>
      <c r="K42" s="32"/>
      <c r="L42" s="24"/>
    </row>
    <row r="43" spans="1:12" s="23" customFormat="1">
      <c r="A43" s="146"/>
      <c r="B43" s="152"/>
      <c r="C43" s="145"/>
      <c r="D43" s="75" t="s">
        <v>189</v>
      </c>
      <c r="E43" s="73">
        <f t="shared" si="0"/>
        <v>74808.368374247992</v>
      </c>
      <c r="F43" s="73">
        <f t="shared" si="1"/>
        <v>45286.290043271998</v>
      </c>
      <c r="G43" s="73">
        <f t="shared" si="2"/>
        <v>94586.27394816</v>
      </c>
      <c r="H43" s="68">
        <v>149069</v>
      </c>
      <c r="I43" s="68">
        <v>90241</v>
      </c>
      <c r="J43" s="68">
        <v>188480</v>
      </c>
      <c r="K43" s="32"/>
      <c r="L43" s="24"/>
    </row>
    <row r="44" spans="1:12" s="23" customFormat="1">
      <c r="A44" s="76" t="s">
        <v>196</v>
      </c>
      <c r="B44" s="77" t="s">
        <v>195</v>
      </c>
      <c r="C44" s="145"/>
      <c r="D44" s="75" t="s">
        <v>186</v>
      </c>
      <c r="E44" s="73">
        <f t="shared" si="0"/>
        <v>35260.586621495997</v>
      </c>
      <c r="F44" s="73">
        <f t="shared" si="1"/>
        <v>9352.2379101120005</v>
      </c>
      <c r="G44" s="73">
        <f t="shared" si="2"/>
        <v>76987.847299104003</v>
      </c>
      <c r="H44" s="68">
        <v>70263</v>
      </c>
      <c r="I44" s="68">
        <v>18636</v>
      </c>
      <c r="J44" s="68">
        <v>153412</v>
      </c>
      <c r="K44" s="32"/>
      <c r="L44" s="24"/>
    </row>
    <row r="45" spans="1:12" s="23" customFormat="1">
      <c r="A45" s="76" t="s">
        <v>194</v>
      </c>
      <c r="B45" s="77" t="s">
        <v>193</v>
      </c>
      <c r="C45" s="145"/>
      <c r="D45" s="75" t="s">
        <v>189</v>
      </c>
      <c r="E45" s="73">
        <f t="shared" si="0"/>
        <v>68543.432869319993</v>
      </c>
      <c r="F45" s="73">
        <f t="shared" si="1"/>
        <v>61143.843473280001</v>
      </c>
      <c r="G45" s="73">
        <f t="shared" si="2"/>
        <v>152222.77728655201</v>
      </c>
      <c r="H45" s="68">
        <v>136585</v>
      </c>
      <c r="I45" s="68">
        <v>121840</v>
      </c>
      <c r="J45" s="68">
        <v>303331</v>
      </c>
      <c r="K45" s="32"/>
      <c r="L45" s="24"/>
    </row>
    <row r="46" spans="1:12" s="23" customFormat="1">
      <c r="A46" s="144" t="s">
        <v>192</v>
      </c>
      <c r="B46" s="151" t="s">
        <v>191</v>
      </c>
      <c r="C46" s="145"/>
      <c r="D46" s="75" t="s">
        <v>190</v>
      </c>
      <c r="E46" s="73">
        <f t="shared" si="0"/>
        <v>16772.904468215998</v>
      </c>
      <c r="F46" s="73">
        <f t="shared" si="1"/>
        <v>13266.06617052</v>
      </c>
      <c r="G46" s="73">
        <f t="shared" si="2"/>
        <v>36600.491924135997</v>
      </c>
      <c r="H46" s="68">
        <v>33423</v>
      </c>
      <c r="I46" s="68">
        <v>26435</v>
      </c>
      <c r="J46" s="68">
        <v>72933</v>
      </c>
      <c r="K46" s="32"/>
      <c r="L46" s="24"/>
    </row>
    <row r="47" spans="1:12" s="23" customFormat="1">
      <c r="A47" s="146"/>
      <c r="B47" s="152"/>
      <c r="C47" s="145"/>
      <c r="D47" s="75" t="s">
        <v>189</v>
      </c>
      <c r="E47" s="73">
        <f t="shared" si="0"/>
        <v>15203.15773164</v>
      </c>
      <c r="F47" s="73">
        <f t="shared" si="1"/>
        <v>12701.49932952</v>
      </c>
      <c r="G47" s="73">
        <f t="shared" si="2"/>
        <v>33416.334940895998</v>
      </c>
      <c r="H47" s="68">
        <v>30295</v>
      </c>
      <c r="I47" s="68">
        <v>25310</v>
      </c>
      <c r="J47" s="68">
        <v>66588</v>
      </c>
      <c r="K47" s="32"/>
      <c r="L47" s="24"/>
    </row>
    <row r="48" spans="1:12" s="23" customFormat="1">
      <c r="A48" s="76" t="s">
        <v>188</v>
      </c>
      <c r="B48" s="77" t="s">
        <v>187</v>
      </c>
      <c r="C48" s="145"/>
      <c r="D48" s="75" t="s">
        <v>186</v>
      </c>
      <c r="E48" s="73">
        <f t="shared" si="0"/>
        <v>12720.569142815999</v>
      </c>
      <c r="F48" s="73">
        <f t="shared" si="1"/>
        <v>15339.155610672</v>
      </c>
      <c r="G48" s="73">
        <f t="shared" si="2"/>
        <v>29035.296254736</v>
      </c>
      <c r="H48" s="68">
        <v>25348</v>
      </c>
      <c r="I48" s="68">
        <v>30566</v>
      </c>
      <c r="J48" s="68">
        <v>57858</v>
      </c>
      <c r="K48" s="32"/>
      <c r="L48" s="24"/>
    </row>
    <row r="49" spans="1:13" s="23" customFormat="1">
      <c r="A49" s="76" t="s">
        <v>185</v>
      </c>
      <c r="B49" s="77" t="s">
        <v>184</v>
      </c>
      <c r="C49" s="145"/>
      <c r="D49" s="75" t="s">
        <v>183</v>
      </c>
      <c r="E49" s="73">
        <f t="shared" si="0"/>
        <v>35997.283619351998</v>
      </c>
      <c r="F49" s="73">
        <f t="shared" si="1"/>
        <v>24087.181541615999</v>
      </c>
      <c r="G49" s="73">
        <f t="shared" si="2"/>
        <v>339066.29877479997</v>
      </c>
      <c r="H49" s="68">
        <v>71731</v>
      </c>
      <c r="I49" s="68">
        <v>47998</v>
      </c>
      <c r="J49" s="68">
        <v>675650</v>
      </c>
      <c r="K49" s="32"/>
      <c r="L49" s="24"/>
    </row>
    <row r="50" spans="1:13" s="23" customFormat="1">
      <c r="A50" s="144" t="s">
        <v>182</v>
      </c>
      <c r="B50" s="151" t="s">
        <v>181</v>
      </c>
      <c r="C50" s="145"/>
      <c r="D50" s="75" t="s">
        <v>180</v>
      </c>
      <c r="E50" s="73">
        <f t="shared" si="0"/>
        <v>32887.398540527996</v>
      </c>
      <c r="F50" s="73">
        <f t="shared" si="1"/>
        <v>36794.702917440001</v>
      </c>
      <c r="G50" s="73">
        <f t="shared" si="2"/>
        <v>339066.29877479997</v>
      </c>
      <c r="H50" s="68">
        <v>65534</v>
      </c>
      <c r="I50" s="68">
        <v>73320</v>
      </c>
      <c r="J50" s="68">
        <v>675650</v>
      </c>
      <c r="K50" s="32"/>
      <c r="L50" s="24"/>
    </row>
    <row r="51" spans="1:13" s="23" customFormat="1">
      <c r="A51" s="146"/>
      <c r="B51" s="152"/>
      <c r="C51" s="145"/>
      <c r="D51" s="75" t="s">
        <v>179</v>
      </c>
      <c r="E51" s="73">
        <f t="shared" si="0"/>
        <v>32887.398540527996</v>
      </c>
      <c r="F51" s="73">
        <f t="shared" si="1"/>
        <v>36794.702917440001</v>
      </c>
      <c r="G51" s="73">
        <f t="shared" si="2"/>
        <v>339066.29877479997</v>
      </c>
      <c r="H51" s="68">
        <v>65534</v>
      </c>
      <c r="I51" s="68">
        <v>73320</v>
      </c>
      <c r="J51" s="68">
        <v>675650</v>
      </c>
      <c r="K51" s="32"/>
      <c r="L51" s="24"/>
    </row>
    <row r="52" spans="1:13" s="23" customFormat="1">
      <c r="A52" s="144" t="s">
        <v>178</v>
      </c>
      <c r="B52" s="147" t="s">
        <v>177</v>
      </c>
      <c r="C52" s="145"/>
      <c r="D52" s="75" t="s">
        <v>176</v>
      </c>
      <c r="E52" s="73">
        <f t="shared" si="0"/>
        <v>73817.239920047999</v>
      </c>
      <c r="F52" s="73">
        <f t="shared" si="1"/>
        <v>156823.11882561599</v>
      </c>
      <c r="G52" s="73">
        <f t="shared" si="2"/>
        <v>243017.67124915199</v>
      </c>
      <c r="H52" s="68">
        <v>147094</v>
      </c>
      <c r="I52" s="68">
        <v>312498</v>
      </c>
      <c r="J52" s="68">
        <v>484256</v>
      </c>
      <c r="K52" s="32"/>
      <c r="L52" s="24"/>
    </row>
    <row r="53" spans="1:13" s="23" customFormat="1">
      <c r="A53" s="145"/>
      <c r="B53" s="148"/>
      <c r="C53" s="145"/>
      <c r="D53" s="75" t="s">
        <v>175</v>
      </c>
      <c r="E53" s="73">
        <f t="shared" si="0"/>
        <v>65508.321532103997</v>
      </c>
      <c r="F53" s="73">
        <f t="shared" si="1"/>
        <v>124640.29970265599</v>
      </c>
      <c r="G53" s="73">
        <f t="shared" si="2"/>
        <v>138431.28757600801</v>
      </c>
      <c r="H53" s="68">
        <v>130537</v>
      </c>
      <c r="I53" s="68">
        <v>248368</v>
      </c>
      <c r="J53" s="68">
        <v>275849</v>
      </c>
      <c r="K53" s="32"/>
      <c r="L53" s="24"/>
    </row>
    <row r="54" spans="1:13" s="23" customFormat="1">
      <c r="A54" s="146"/>
      <c r="B54" s="149"/>
      <c r="C54" s="145"/>
      <c r="D54" s="75" t="s">
        <v>174</v>
      </c>
      <c r="E54" s="73">
        <f t="shared" si="0"/>
        <v>57433.259275632001</v>
      </c>
      <c r="F54" s="73">
        <f t="shared" si="1"/>
        <v>93520.371752352003</v>
      </c>
      <c r="G54" s="73">
        <f t="shared" si="2"/>
        <v>200842.77179627999</v>
      </c>
      <c r="H54" s="68">
        <v>114446</v>
      </c>
      <c r="I54" s="68">
        <v>186356</v>
      </c>
      <c r="J54" s="68">
        <v>400215</v>
      </c>
      <c r="K54" s="32"/>
      <c r="L54" s="24"/>
    </row>
    <row r="55" spans="1:13" s="23" customFormat="1">
      <c r="A55" s="76" t="s">
        <v>173</v>
      </c>
      <c r="B55" s="21" t="s">
        <v>172</v>
      </c>
      <c r="C55" s="145"/>
      <c r="D55" s="75" t="s">
        <v>166</v>
      </c>
      <c r="E55" s="73">
        <f t="shared" si="0"/>
        <v>91194.356367432003</v>
      </c>
      <c r="F55" s="73">
        <f t="shared" si="1"/>
        <v>13967.634564935999</v>
      </c>
      <c r="G55" s="73">
        <f t="shared" si="2"/>
        <v>227986.14183717599</v>
      </c>
      <c r="H55" s="68">
        <v>181721</v>
      </c>
      <c r="I55" s="68">
        <v>27833</v>
      </c>
      <c r="J55" s="68">
        <v>454303</v>
      </c>
      <c r="K55" s="32"/>
      <c r="L55" s="24"/>
    </row>
    <row r="56" spans="1:13" s="23" customFormat="1">
      <c r="A56" s="76" t="s">
        <v>171</v>
      </c>
      <c r="B56" s="21" t="s">
        <v>170</v>
      </c>
      <c r="C56" s="145"/>
      <c r="D56" s="75" t="s">
        <v>169</v>
      </c>
      <c r="E56" s="73">
        <f t="shared" si="0"/>
        <v>91194.356367432003</v>
      </c>
      <c r="F56" s="73">
        <f t="shared" si="1"/>
        <v>23468.918121071998</v>
      </c>
      <c r="G56" s="73">
        <f t="shared" si="2"/>
        <v>227986.14183717599</v>
      </c>
      <c r="H56" s="68">
        <v>181721</v>
      </c>
      <c r="I56" s="68">
        <v>46766</v>
      </c>
      <c r="J56" s="68">
        <v>454303</v>
      </c>
      <c r="K56" s="32"/>
      <c r="L56" s="24"/>
    </row>
    <row r="57" spans="1:13" s="23" customFormat="1">
      <c r="A57" s="76" t="s">
        <v>168</v>
      </c>
      <c r="B57" s="21" t="s">
        <v>167</v>
      </c>
      <c r="C57" s="145"/>
      <c r="D57" s="75" t="s">
        <v>166</v>
      </c>
      <c r="E57" s="73">
        <f t="shared" si="0"/>
        <v>88445.292229655999</v>
      </c>
      <c r="F57" s="73">
        <f t="shared" si="1"/>
        <v>8177.4370436399995</v>
      </c>
      <c r="G57" s="73">
        <f t="shared" si="2"/>
        <v>221113.481492736</v>
      </c>
      <c r="H57" s="68">
        <v>176243</v>
      </c>
      <c r="I57" s="68">
        <v>16295</v>
      </c>
      <c r="J57" s="68">
        <v>440608</v>
      </c>
      <c r="K57" s="32"/>
      <c r="L57" s="24"/>
    </row>
    <row r="58" spans="1:13" s="23" customFormat="1" ht="16.5" thickBot="1">
      <c r="A58" s="74" t="s">
        <v>165</v>
      </c>
      <c r="B58" s="68" t="s">
        <v>164</v>
      </c>
      <c r="C58" s="145"/>
      <c r="D58" s="73" t="s">
        <v>163</v>
      </c>
      <c r="E58" s="73">
        <f t="shared" si="0"/>
        <v>49828.920305255997</v>
      </c>
      <c r="F58" s="73">
        <f t="shared" si="1"/>
        <v>24985.971952487998</v>
      </c>
      <c r="G58" s="73">
        <f t="shared" si="2"/>
        <v>55653.242755608</v>
      </c>
      <c r="H58" s="68">
        <v>99293</v>
      </c>
      <c r="I58" s="68">
        <v>49789</v>
      </c>
      <c r="J58" s="68">
        <v>110899</v>
      </c>
      <c r="K58" s="32"/>
      <c r="L58" s="24"/>
    </row>
    <row r="59" spans="1:13" ht="33" customHeight="1" thickBot="1">
      <c r="A59" s="102" t="s">
        <v>162</v>
      </c>
      <c r="B59" s="103"/>
      <c r="C59" s="103"/>
      <c r="D59" s="104"/>
      <c r="E59" s="88">
        <f>SUM(E6:E58)</f>
        <v>12049797.99503585</v>
      </c>
      <c r="F59" s="88">
        <f>SUM(F6:F58)</f>
        <v>9806528.0355187654</v>
      </c>
      <c r="G59" s="88">
        <f>SUM(G6:G58)</f>
        <v>28310117.925947975</v>
      </c>
      <c r="H59" s="72">
        <v>24011369</v>
      </c>
      <c r="I59" s="72">
        <v>19541254</v>
      </c>
      <c r="J59" s="72">
        <f>SUM(J6:J58)</f>
        <v>56412953</v>
      </c>
      <c r="K59" s="3"/>
      <c r="L59" s="71"/>
    </row>
    <row r="60" spans="1:13" ht="30" customHeight="1" thickBot="1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4"/>
      <c r="M60" s="14">
        <f>E59+F59+G59</f>
        <v>50166443.956502587</v>
      </c>
    </row>
    <row r="61" spans="1:13" ht="22.5" customHeight="1">
      <c r="A61" s="34"/>
      <c r="B61" s="33"/>
      <c r="C61" s="33"/>
      <c r="D61" s="33"/>
      <c r="E61" s="33"/>
      <c r="F61" s="33"/>
      <c r="G61" s="33"/>
      <c r="H61" s="33"/>
      <c r="I61" s="31"/>
      <c r="J61" s="31"/>
      <c r="K61" s="31"/>
      <c r="L61" s="31"/>
      <c r="M61" s="24"/>
    </row>
    <row r="62" spans="1:13" ht="9" customHeight="1">
      <c r="A62" s="139" t="s">
        <v>161</v>
      </c>
      <c r="B62" s="150" t="s">
        <v>160</v>
      </c>
      <c r="C62" s="150"/>
      <c r="D62" s="150"/>
      <c r="E62" s="150"/>
      <c r="F62" s="150"/>
      <c r="G62" s="150"/>
      <c r="H62" s="150"/>
      <c r="I62" s="150"/>
      <c r="J62" s="150"/>
      <c r="K62" s="56"/>
      <c r="L62" s="13"/>
      <c r="M62" s="16"/>
    </row>
    <row r="63" spans="1:13">
      <c r="A63" s="139"/>
      <c r="B63" s="150"/>
      <c r="C63" s="150"/>
      <c r="D63" s="150"/>
      <c r="E63" s="150"/>
      <c r="F63" s="150"/>
      <c r="G63" s="150"/>
      <c r="H63" s="150"/>
      <c r="I63" s="150"/>
      <c r="J63" s="150"/>
      <c r="K63" s="56"/>
      <c r="L63" s="13"/>
      <c r="M63" s="16"/>
    </row>
    <row r="64" spans="1:13">
      <c r="A64" s="139"/>
      <c r="B64" s="150"/>
      <c r="C64" s="150"/>
      <c r="D64" s="150"/>
      <c r="E64" s="150"/>
      <c r="F64" s="150"/>
      <c r="G64" s="150"/>
      <c r="H64" s="150"/>
      <c r="I64" s="150"/>
      <c r="J64" s="150"/>
      <c r="K64" s="56"/>
      <c r="L64" s="13"/>
      <c r="M64" s="16"/>
    </row>
    <row r="65" spans="1:13" ht="117" customHeight="1">
      <c r="A65" s="139"/>
      <c r="B65" s="27" t="s">
        <v>152</v>
      </c>
      <c r="C65" s="30" t="s">
        <v>61</v>
      </c>
      <c r="D65" s="87" t="s">
        <v>159</v>
      </c>
      <c r="E65" s="87" t="s">
        <v>158</v>
      </c>
      <c r="F65" s="87" t="s">
        <v>149</v>
      </c>
      <c r="G65" s="87" t="s">
        <v>148</v>
      </c>
      <c r="H65" s="93" t="s">
        <v>159</v>
      </c>
      <c r="I65" s="93" t="s">
        <v>158</v>
      </c>
      <c r="J65" s="93" t="s">
        <v>149</v>
      </c>
      <c r="K65" s="93" t="s">
        <v>148</v>
      </c>
      <c r="L65" s="3"/>
      <c r="M65" s="16"/>
    </row>
    <row r="66" spans="1:13">
      <c r="A66" s="47" t="s">
        <v>147</v>
      </c>
      <c r="B66" s="69" t="s">
        <v>146</v>
      </c>
      <c r="C66" s="129" t="s">
        <v>125</v>
      </c>
      <c r="D66" s="73">
        <f>H66*0.501837192</f>
        <v>2157680.6227470958</v>
      </c>
      <c r="E66" s="73">
        <f>I66*0.501837192</f>
        <v>1082176.7759445601</v>
      </c>
      <c r="F66" s="73">
        <f>J66*0.501837192</f>
        <v>142488.64127332799</v>
      </c>
      <c r="G66" s="73">
        <f>K66*0.501837192</f>
        <v>682266.23050010402</v>
      </c>
      <c r="H66" s="18">
        <v>4299563</v>
      </c>
      <c r="I66" s="18">
        <v>2156430</v>
      </c>
      <c r="J66" s="18">
        <v>283934</v>
      </c>
      <c r="K66" s="62">
        <v>1359537</v>
      </c>
      <c r="L66" s="3"/>
      <c r="M66" s="16"/>
    </row>
    <row r="67" spans="1:13">
      <c r="A67" s="47" t="s">
        <v>145</v>
      </c>
      <c r="B67" s="70" t="s">
        <v>157</v>
      </c>
      <c r="C67" s="129"/>
      <c r="D67" s="73">
        <f t="shared" ref="D67:D73" si="3">H67*0.501837192</f>
        <v>822265.75930111203</v>
      </c>
      <c r="E67" s="73">
        <f t="shared" ref="E67:E73" si="4">I67*0.501837192</f>
        <v>452737.44113471999</v>
      </c>
      <c r="F67" s="73">
        <f t="shared" ref="F67:F73" si="5">J67*0.501837192</f>
        <v>64570.387820256001</v>
      </c>
      <c r="G67" s="73">
        <f t="shared" ref="G67:G73" si="6">K67*0.501837192</f>
        <v>292939.93327212002</v>
      </c>
      <c r="H67" s="18">
        <v>1638511</v>
      </c>
      <c r="I67" s="18">
        <v>902160</v>
      </c>
      <c r="J67" s="18">
        <v>128668</v>
      </c>
      <c r="K67" s="62">
        <v>583735</v>
      </c>
      <c r="L67" s="3"/>
      <c r="M67" s="16"/>
    </row>
    <row r="68" spans="1:13">
      <c r="A68" s="47" t="s">
        <v>143</v>
      </c>
      <c r="B68" s="69" t="s">
        <v>144</v>
      </c>
      <c r="C68" s="129"/>
      <c r="D68" s="73">
        <f t="shared" si="3"/>
        <v>2023717.6935286559</v>
      </c>
      <c r="E68" s="73">
        <f t="shared" si="4"/>
        <v>1211602.0932729361</v>
      </c>
      <c r="F68" s="73">
        <f t="shared" si="5"/>
        <v>168711.641904096</v>
      </c>
      <c r="G68" s="73">
        <f t="shared" si="6"/>
        <v>807735.06340675196</v>
      </c>
      <c r="H68" s="18">
        <v>4032618</v>
      </c>
      <c r="I68" s="18">
        <v>2414333</v>
      </c>
      <c r="J68" s="18">
        <v>336188</v>
      </c>
      <c r="K68" s="62">
        <v>1609556</v>
      </c>
      <c r="L68" s="3"/>
      <c r="M68" s="16"/>
    </row>
    <row r="69" spans="1:13">
      <c r="A69" s="47" t="s">
        <v>141</v>
      </c>
      <c r="B69" s="69" t="s">
        <v>142</v>
      </c>
      <c r="C69" s="129"/>
      <c r="D69" s="73">
        <f t="shared" si="3"/>
        <v>1416602.586204936</v>
      </c>
      <c r="E69" s="73">
        <f t="shared" si="4"/>
        <v>798135.92159817601</v>
      </c>
      <c r="F69" s="73">
        <f t="shared" si="5"/>
        <v>96172.079474879996</v>
      </c>
      <c r="G69" s="73">
        <f t="shared" si="6"/>
        <v>565414.44401728804</v>
      </c>
      <c r="H69" s="18">
        <v>2822833</v>
      </c>
      <c r="I69" s="18">
        <v>1590428</v>
      </c>
      <c r="J69" s="18">
        <v>191640</v>
      </c>
      <c r="K69" s="62">
        <v>1126689</v>
      </c>
      <c r="L69" s="3"/>
      <c r="M69" s="16"/>
    </row>
    <row r="70" spans="1:13">
      <c r="A70" s="47" t="s">
        <v>139</v>
      </c>
      <c r="B70" s="21" t="s">
        <v>140</v>
      </c>
      <c r="C70" s="129"/>
      <c r="D70" s="73">
        <f t="shared" si="3"/>
        <v>824366.44978682394</v>
      </c>
      <c r="E70" s="73">
        <f t="shared" si="4"/>
        <v>933139.15931563196</v>
      </c>
      <c r="F70" s="73">
        <f t="shared" si="5"/>
        <v>127878.65510263199</v>
      </c>
      <c r="G70" s="73">
        <f t="shared" si="6"/>
        <v>661300.97812991997</v>
      </c>
      <c r="H70" s="18">
        <v>1642697</v>
      </c>
      <c r="I70" s="18">
        <v>1859446</v>
      </c>
      <c r="J70" s="18">
        <v>254821</v>
      </c>
      <c r="K70" s="62">
        <v>1317760</v>
      </c>
      <c r="L70" s="3"/>
      <c r="M70" s="16"/>
    </row>
    <row r="71" spans="1:13">
      <c r="A71" s="47" t="s">
        <v>137</v>
      </c>
      <c r="B71" s="21" t="s">
        <v>138</v>
      </c>
      <c r="C71" s="129"/>
      <c r="D71" s="73">
        <f t="shared" si="3"/>
        <v>2130337.5215037838</v>
      </c>
      <c r="E71" s="73">
        <f t="shared" si="4"/>
        <v>1383823.58449788</v>
      </c>
      <c r="F71" s="73">
        <f t="shared" si="5"/>
        <v>193566.63434947201</v>
      </c>
      <c r="G71" s="73">
        <f t="shared" si="6"/>
        <v>1096458.5605916879</v>
      </c>
      <c r="H71" s="18">
        <v>4245077</v>
      </c>
      <c r="I71" s="18">
        <v>2757515</v>
      </c>
      <c r="J71" s="18">
        <v>385716</v>
      </c>
      <c r="K71" s="62">
        <v>2184889</v>
      </c>
      <c r="L71" s="3"/>
      <c r="M71" s="16"/>
    </row>
    <row r="72" spans="1:13">
      <c r="A72" s="47" t="s">
        <v>135</v>
      </c>
      <c r="B72" s="21" t="s">
        <v>136</v>
      </c>
      <c r="C72" s="129"/>
      <c r="D72" s="73">
        <f t="shared" si="3"/>
        <v>816495.63526749599</v>
      </c>
      <c r="E72" s="73">
        <f t="shared" si="4"/>
        <v>517899.49500434397</v>
      </c>
      <c r="F72" s="73">
        <f t="shared" si="5"/>
        <v>50368.395286655999</v>
      </c>
      <c r="G72" s="73">
        <f t="shared" si="6"/>
        <v>377261.12745792</v>
      </c>
      <c r="H72" s="18">
        <v>1627013</v>
      </c>
      <c r="I72" s="18">
        <v>1032007</v>
      </c>
      <c r="J72" s="18">
        <v>100368</v>
      </c>
      <c r="K72" s="62">
        <v>751760</v>
      </c>
      <c r="L72" s="3"/>
      <c r="M72" s="16"/>
    </row>
    <row r="73" spans="1:13" ht="16.5" thickBot="1">
      <c r="A73" s="61" t="s">
        <v>156</v>
      </c>
      <c r="B73" s="68" t="s">
        <v>134</v>
      </c>
      <c r="C73" s="119"/>
      <c r="D73" s="73">
        <f t="shared" si="3"/>
        <v>405508.539321216</v>
      </c>
      <c r="E73" s="73">
        <f t="shared" si="4"/>
        <v>317485.79400722397</v>
      </c>
      <c r="F73" s="73">
        <f t="shared" si="5"/>
        <v>89282.858503103998</v>
      </c>
      <c r="G73" s="73">
        <f t="shared" si="6"/>
        <v>242980.535296944</v>
      </c>
      <c r="H73" s="44">
        <v>808048</v>
      </c>
      <c r="I73" s="44">
        <v>632647</v>
      </c>
      <c r="J73" s="44">
        <v>177912</v>
      </c>
      <c r="K73" s="60">
        <v>484182</v>
      </c>
      <c r="L73" s="3"/>
      <c r="M73" s="16"/>
    </row>
    <row r="74" spans="1:13" ht="25.5" customHeight="1" thickBot="1">
      <c r="A74" s="102" t="s">
        <v>132</v>
      </c>
      <c r="B74" s="103"/>
      <c r="C74" s="103"/>
      <c r="D74" s="66">
        <f t="shared" ref="D74:K74" si="7">SUM(D66:D73)</f>
        <v>10596974.80766112</v>
      </c>
      <c r="E74" s="66">
        <f t="shared" si="7"/>
        <v>6697000.2647754718</v>
      </c>
      <c r="F74" s="66">
        <f t="shared" si="7"/>
        <v>933039.2937144239</v>
      </c>
      <c r="G74" s="66">
        <f t="shared" si="7"/>
        <v>4726356.8726727357</v>
      </c>
      <c r="H74" s="66">
        <f t="shared" si="7"/>
        <v>21116360</v>
      </c>
      <c r="I74" s="66">
        <f t="shared" si="7"/>
        <v>13344966</v>
      </c>
      <c r="J74" s="66">
        <f t="shared" si="7"/>
        <v>1859247</v>
      </c>
      <c r="K74" s="3">
        <f t="shared" si="7"/>
        <v>9418108</v>
      </c>
      <c r="L74" s="3"/>
      <c r="M74" s="16"/>
    </row>
    <row r="75" spans="1:13" ht="24.75" customHeight="1" thickBot="1">
      <c r="A75" s="102" t="s">
        <v>155</v>
      </c>
      <c r="B75" s="103"/>
      <c r="C75" s="103"/>
      <c r="D75" s="140"/>
      <c r="E75" s="140"/>
      <c r="F75" s="140"/>
      <c r="G75" s="140"/>
      <c r="H75" s="140"/>
      <c r="I75" s="140"/>
      <c r="J75" s="140"/>
      <c r="K75" s="103"/>
      <c r="L75" s="104"/>
      <c r="M75" s="65">
        <f>D74+E74+F74+G74</f>
        <v>22953371.238823753</v>
      </c>
    </row>
    <row r="76" spans="1:13" ht="15" customHeight="1">
      <c r="A76" s="43"/>
      <c r="B76" s="42"/>
      <c r="C76" s="42"/>
      <c r="D76" s="59"/>
      <c r="E76" s="59"/>
      <c r="F76" s="59"/>
      <c r="G76" s="59"/>
      <c r="H76" s="4"/>
      <c r="I76" s="25"/>
      <c r="J76" s="31"/>
      <c r="K76" s="3"/>
      <c r="L76" s="3"/>
      <c r="M76" s="16"/>
    </row>
    <row r="77" spans="1:13" ht="9" customHeight="1">
      <c r="A77" s="139" t="s">
        <v>154</v>
      </c>
      <c r="B77" s="131" t="s">
        <v>153</v>
      </c>
      <c r="C77" s="132"/>
      <c r="D77" s="132"/>
      <c r="E77" s="132"/>
      <c r="F77" s="132"/>
      <c r="G77" s="132"/>
      <c r="H77" s="132"/>
      <c r="I77" s="132"/>
      <c r="J77" s="133"/>
      <c r="K77" s="3"/>
      <c r="L77" s="3"/>
      <c r="M77" s="16"/>
    </row>
    <row r="78" spans="1:13">
      <c r="A78" s="139"/>
      <c r="B78" s="141"/>
      <c r="C78" s="142"/>
      <c r="D78" s="142"/>
      <c r="E78" s="142"/>
      <c r="F78" s="142"/>
      <c r="G78" s="142"/>
      <c r="H78" s="142"/>
      <c r="I78" s="142"/>
      <c r="J78" s="143"/>
      <c r="K78" s="3"/>
      <c r="L78" s="3"/>
      <c r="M78" s="16"/>
    </row>
    <row r="79" spans="1:13">
      <c r="A79" s="139"/>
      <c r="B79" s="134"/>
      <c r="C79" s="135"/>
      <c r="D79" s="135"/>
      <c r="E79" s="135"/>
      <c r="F79" s="135"/>
      <c r="G79" s="135"/>
      <c r="H79" s="135"/>
      <c r="I79" s="135"/>
      <c r="J79" s="136"/>
      <c r="K79" s="3"/>
      <c r="L79" s="3"/>
      <c r="M79" s="16"/>
    </row>
    <row r="80" spans="1:13" ht="99.75" customHeight="1">
      <c r="A80" s="139"/>
      <c r="B80" s="27" t="s">
        <v>152</v>
      </c>
      <c r="C80" s="30" t="s">
        <v>61</v>
      </c>
      <c r="D80" s="87" t="s">
        <v>151</v>
      </c>
      <c r="E80" s="87" t="s">
        <v>150</v>
      </c>
      <c r="F80" s="87" t="s">
        <v>149</v>
      </c>
      <c r="G80" s="87" t="s">
        <v>148</v>
      </c>
      <c r="H80" s="93" t="s">
        <v>151</v>
      </c>
      <c r="I80" s="93" t="s">
        <v>150</v>
      </c>
      <c r="J80" s="93" t="s">
        <v>149</v>
      </c>
      <c r="K80" s="93" t="s">
        <v>148</v>
      </c>
      <c r="L80" s="3"/>
      <c r="M80" s="16"/>
    </row>
    <row r="81" spans="1:13">
      <c r="A81" s="47" t="s">
        <v>147</v>
      </c>
      <c r="B81" s="54" t="s">
        <v>146</v>
      </c>
      <c r="C81" s="129" t="s">
        <v>125</v>
      </c>
      <c r="D81" s="73">
        <f t="shared" ref="D81:G87" si="8">H81*0.501837192</f>
        <v>3391726.8825950399</v>
      </c>
      <c r="E81" s="73">
        <f t="shared" si="8"/>
        <v>2114417.2384247761</v>
      </c>
      <c r="F81" s="73">
        <f t="shared" si="8"/>
        <v>532597.80452083203</v>
      </c>
      <c r="G81" s="73">
        <f t="shared" si="8"/>
        <v>946840.82016880799</v>
      </c>
      <c r="H81" s="62">
        <v>6758620</v>
      </c>
      <c r="I81" s="62">
        <v>4213353</v>
      </c>
      <c r="J81" s="62">
        <v>1061296</v>
      </c>
      <c r="K81" s="62">
        <v>1886749</v>
      </c>
      <c r="L81" s="3"/>
      <c r="M81" s="16"/>
    </row>
    <row r="82" spans="1:13">
      <c r="A82" s="47" t="s">
        <v>145</v>
      </c>
      <c r="B82" s="54" t="s">
        <v>144</v>
      </c>
      <c r="C82" s="129"/>
      <c r="D82" s="73">
        <f t="shared" si="8"/>
        <v>2059062.0869612161</v>
      </c>
      <c r="E82" s="73">
        <f t="shared" si="8"/>
        <v>1598642.020254168</v>
      </c>
      <c r="F82" s="73">
        <f t="shared" si="8"/>
        <v>258499.85045954399</v>
      </c>
      <c r="G82" s="73">
        <f t="shared" si="8"/>
        <v>459555.401225232</v>
      </c>
      <c r="H82" s="62">
        <v>4103048</v>
      </c>
      <c r="I82" s="62">
        <v>3185579</v>
      </c>
      <c r="J82" s="62">
        <v>515107</v>
      </c>
      <c r="K82" s="62">
        <v>915746</v>
      </c>
      <c r="L82" s="3"/>
      <c r="M82" s="16"/>
    </row>
    <row r="83" spans="1:13">
      <c r="A83" s="47" t="s">
        <v>143</v>
      </c>
      <c r="B83" s="54" t="s">
        <v>142</v>
      </c>
      <c r="C83" s="129"/>
      <c r="D83" s="73">
        <f t="shared" si="8"/>
        <v>2028704.9515427519</v>
      </c>
      <c r="E83" s="73">
        <f t="shared" si="8"/>
        <v>1386611.2900994399</v>
      </c>
      <c r="F83" s="73">
        <f t="shared" si="8"/>
        <v>231757.95017224801</v>
      </c>
      <c r="G83" s="73">
        <f t="shared" si="8"/>
        <v>430466.91022814397</v>
      </c>
      <c r="H83" s="62">
        <v>4042556</v>
      </c>
      <c r="I83" s="62">
        <v>2763070</v>
      </c>
      <c r="J83" s="62">
        <v>461819</v>
      </c>
      <c r="K83" s="62">
        <v>857782</v>
      </c>
      <c r="L83" s="3"/>
      <c r="M83" s="16"/>
    </row>
    <row r="84" spans="1:13">
      <c r="A84" s="47" t="s">
        <v>141</v>
      </c>
      <c r="B84" s="54" t="s">
        <v>140</v>
      </c>
      <c r="C84" s="129"/>
      <c r="D84" s="73">
        <f t="shared" si="8"/>
        <v>1641445.2198714239</v>
      </c>
      <c r="E84" s="73">
        <f t="shared" si="8"/>
        <v>1627638.6750451201</v>
      </c>
      <c r="F84" s="73">
        <f t="shared" si="8"/>
        <v>263472.05335787998</v>
      </c>
      <c r="G84" s="73">
        <f t="shared" si="8"/>
        <v>468395.26336231199</v>
      </c>
      <c r="H84" s="62">
        <v>3270872</v>
      </c>
      <c r="I84" s="62">
        <v>3243360</v>
      </c>
      <c r="J84" s="62">
        <v>525015</v>
      </c>
      <c r="K84" s="62">
        <v>933361</v>
      </c>
      <c r="L84" s="3"/>
      <c r="M84" s="16"/>
    </row>
    <row r="85" spans="1:13">
      <c r="A85" s="47" t="s">
        <v>139</v>
      </c>
      <c r="B85" s="54" t="s">
        <v>138</v>
      </c>
      <c r="C85" s="129"/>
      <c r="D85" s="73">
        <f t="shared" si="8"/>
        <v>2382692.8773844801</v>
      </c>
      <c r="E85" s="73">
        <f t="shared" si="8"/>
        <v>1845797.840988552</v>
      </c>
      <c r="F85" s="73">
        <f t="shared" si="8"/>
        <v>290591.83705075202</v>
      </c>
      <c r="G85" s="73">
        <f t="shared" si="8"/>
        <v>563809.56867727195</v>
      </c>
      <c r="H85" s="62">
        <v>4747940</v>
      </c>
      <c r="I85" s="62">
        <v>3678081</v>
      </c>
      <c r="J85" s="62">
        <v>579056</v>
      </c>
      <c r="K85" s="62">
        <v>1123491</v>
      </c>
      <c r="L85" s="3"/>
      <c r="M85" s="16"/>
    </row>
    <row r="86" spans="1:13">
      <c r="A86" s="47" t="s">
        <v>137</v>
      </c>
      <c r="B86" s="54" t="s">
        <v>136</v>
      </c>
      <c r="C86" s="129"/>
      <c r="D86" s="73">
        <f t="shared" si="8"/>
        <v>979902.85805215198</v>
      </c>
      <c r="E86" s="73">
        <f t="shared" si="8"/>
        <v>756991.79573767202</v>
      </c>
      <c r="F86" s="73">
        <f t="shared" si="8"/>
        <v>136002.89740392001</v>
      </c>
      <c r="G86" s="73">
        <f t="shared" si="8"/>
        <v>231920.54542245599</v>
      </c>
      <c r="H86" s="62">
        <v>1952631</v>
      </c>
      <c r="I86" s="62">
        <v>1508441</v>
      </c>
      <c r="J86" s="62">
        <v>271010</v>
      </c>
      <c r="K86" s="62">
        <v>462143</v>
      </c>
      <c r="L86" s="3"/>
      <c r="M86" s="16"/>
    </row>
    <row r="87" spans="1:13" ht="16.5" thickBot="1">
      <c r="A87" s="61" t="s">
        <v>135</v>
      </c>
      <c r="B87" s="53" t="s">
        <v>134</v>
      </c>
      <c r="C87" s="119"/>
      <c r="D87" s="62" t="s">
        <v>133</v>
      </c>
      <c r="E87" s="73">
        <f t="shared" si="8"/>
        <v>360916.791951672</v>
      </c>
      <c r="F87" s="73">
        <f t="shared" si="8"/>
        <v>135118.158434424</v>
      </c>
      <c r="G87" s="73">
        <f t="shared" si="8"/>
        <v>236598.16988908799</v>
      </c>
      <c r="H87" s="67" t="s">
        <v>133</v>
      </c>
      <c r="I87" s="60">
        <v>719191</v>
      </c>
      <c r="J87" s="60">
        <v>269247</v>
      </c>
      <c r="K87" s="60">
        <v>471464</v>
      </c>
      <c r="L87" s="3"/>
      <c r="M87" s="16"/>
    </row>
    <row r="88" spans="1:13" ht="26.25" customHeight="1" thickBot="1">
      <c r="A88" s="102" t="s">
        <v>132</v>
      </c>
      <c r="B88" s="103"/>
      <c r="C88" s="104"/>
      <c r="D88" s="66">
        <f>SUM(D81:D86)</f>
        <v>12483534.876407063</v>
      </c>
      <c r="E88" s="66">
        <f>SUM(E81:E87)</f>
        <v>9691015.6525014006</v>
      </c>
      <c r="F88" s="66">
        <f>SUM(F81:F87)</f>
        <v>1848040.5513996</v>
      </c>
      <c r="G88" s="66">
        <f>SUM(G81:G87)</f>
        <v>3337586.6789733116</v>
      </c>
      <c r="H88" s="66">
        <f>SUM(H81:H86)</f>
        <v>24875667</v>
      </c>
      <c r="I88" s="66">
        <f>SUM(I81:I87)</f>
        <v>19311075</v>
      </c>
      <c r="J88" s="66">
        <f>SUM(J81:J87)</f>
        <v>3682550</v>
      </c>
      <c r="K88" s="31">
        <f>SUM(K81:K87)</f>
        <v>6650736</v>
      </c>
      <c r="L88" s="3"/>
      <c r="M88" s="16"/>
    </row>
    <row r="89" spans="1:13" ht="24" customHeight="1" thickBot="1">
      <c r="A89" s="114" t="s">
        <v>131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6"/>
      <c r="M89" s="65">
        <f>D88+E88+F88+G88</f>
        <v>27360177.759281375</v>
      </c>
    </row>
    <row r="90" spans="1:13" ht="15" customHeight="1">
      <c r="A90" s="43"/>
      <c r="B90" s="42"/>
      <c r="C90" s="42"/>
      <c r="D90" s="59"/>
      <c r="E90" s="59"/>
      <c r="F90" s="59"/>
      <c r="G90" s="59"/>
      <c r="H90" s="4"/>
      <c r="I90" s="25"/>
      <c r="J90" s="31"/>
      <c r="K90" s="31"/>
      <c r="L90" s="31"/>
      <c r="M90" s="16"/>
    </row>
    <row r="91" spans="1:13" s="23" customFormat="1" ht="17.25" customHeight="1">
      <c r="A91" s="34"/>
      <c r="B91" s="33"/>
      <c r="C91" s="33"/>
      <c r="D91" s="64"/>
      <c r="E91" s="64"/>
      <c r="F91" s="64"/>
      <c r="G91" s="64"/>
      <c r="H91" s="25"/>
      <c r="I91" s="25"/>
      <c r="J91" s="31"/>
      <c r="K91" s="31"/>
      <c r="L91" s="31"/>
      <c r="M91" s="24"/>
    </row>
    <row r="92" spans="1:13" ht="21" customHeight="1">
      <c r="A92" s="43"/>
      <c r="B92" s="42"/>
      <c r="C92" s="42"/>
      <c r="D92" s="59"/>
      <c r="E92" s="59"/>
      <c r="F92" s="59"/>
      <c r="G92" s="59"/>
      <c r="H92" s="25"/>
      <c r="I92" s="25"/>
      <c r="J92" s="39"/>
      <c r="K92" s="39"/>
      <c r="L92" s="39"/>
      <c r="M92" s="16"/>
    </row>
    <row r="93" spans="1:13" ht="9" customHeight="1">
      <c r="A93" s="121">
        <v>3</v>
      </c>
      <c r="B93" s="131" t="s">
        <v>130</v>
      </c>
      <c r="C93" s="132"/>
      <c r="D93" s="133"/>
      <c r="E93" s="89"/>
      <c r="F93" s="89"/>
      <c r="G93" s="89"/>
      <c r="H93" s="25"/>
      <c r="I93" s="38"/>
      <c r="J93" s="7"/>
      <c r="K93" s="7"/>
      <c r="L93" s="7"/>
      <c r="M93" s="16"/>
    </row>
    <row r="94" spans="1:13" ht="26.25" customHeight="1">
      <c r="A94" s="130"/>
      <c r="B94" s="134"/>
      <c r="C94" s="135"/>
      <c r="D94" s="136"/>
      <c r="E94" s="89"/>
      <c r="F94" s="89"/>
      <c r="G94" s="89"/>
      <c r="H94" s="25"/>
      <c r="I94" s="38"/>
      <c r="J94" s="7"/>
      <c r="K94" s="7"/>
      <c r="L94" s="7"/>
      <c r="M94" s="16"/>
    </row>
    <row r="95" spans="1:13" ht="68.25" customHeight="1">
      <c r="A95" s="122"/>
      <c r="B95" s="27" t="s">
        <v>129</v>
      </c>
      <c r="C95" s="30" t="s">
        <v>61</v>
      </c>
      <c r="D95" s="30" t="s">
        <v>128</v>
      </c>
      <c r="E95" s="89"/>
      <c r="F95" s="89"/>
      <c r="G95" s="89"/>
      <c r="H95" s="93" t="s">
        <v>128</v>
      </c>
      <c r="I95" s="7"/>
      <c r="J95" s="7"/>
      <c r="K95" s="7"/>
      <c r="L95" s="3"/>
      <c r="M95" s="16"/>
    </row>
    <row r="96" spans="1:13">
      <c r="A96" s="47" t="s">
        <v>127</v>
      </c>
      <c r="B96" s="63" t="s">
        <v>126</v>
      </c>
      <c r="C96" s="129" t="s">
        <v>125</v>
      </c>
      <c r="D96" s="73">
        <f t="shared" ref="D96:D99" si="9">H96*0.501837192</f>
        <v>2130498.6112424158</v>
      </c>
      <c r="E96" s="90"/>
      <c r="F96" s="90"/>
      <c r="G96" s="90"/>
      <c r="H96" s="62">
        <v>4245398</v>
      </c>
      <c r="I96" s="7"/>
      <c r="J96" s="7"/>
      <c r="K96" s="7"/>
      <c r="L96" s="3"/>
      <c r="M96" s="16"/>
    </row>
    <row r="97" spans="1:13">
      <c r="A97" s="47" t="s">
        <v>124</v>
      </c>
      <c r="B97" s="63" t="s">
        <v>123</v>
      </c>
      <c r="C97" s="129"/>
      <c r="D97" s="73">
        <f t="shared" si="9"/>
        <v>753454.34537126403</v>
      </c>
      <c r="E97" s="90"/>
      <c r="F97" s="90"/>
      <c r="G97" s="90"/>
      <c r="H97" s="62">
        <v>1501392</v>
      </c>
      <c r="I97" s="7"/>
      <c r="J97" s="7"/>
      <c r="K97" s="7"/>
      <c r="L97" s="3"/>
      <c r="M97" s="16"/>
    </row>
    <row r="98" spans="1:13">
      <c r="A98" s="47" t="s">
        <v>122</v>
      </c>
      <c r="B98" s="63" t="s">
        <v>121</v>
      </c>
      <c r="C98" s="129"/>
      <c r="D98" s="73">
        <f t="shared" si="9"/>
        <v>1094260.0118535359</v>
      </c>
      <c r="E98" s="90"/>
      <c r="F98" s="90"/>
      <c r="G98" s="90"/>
      <c r="H98" s="62">
        <v>2180508</v>
      </c>
      <c r="I98" s="7"/>
      <c r="J98" s="7"/>
      <c r="K98" s="7"/>
      <c r="L98" s="3"/>
      <c r="M98" s="16"/>
    </row>
    <row r="99" spans="1:13" ht="16.5" thickBot="1">
      <c r="A99" s="61" t="s">
        <v>120</v>
      </c>
      <c r="B99" s="53" t="s">
        <v>119</v>
      </c>
      <c r="C99" s="119"/>
      <c r="D99" s="73">
        <f t="shared" si="9"/>
        <v>367756.33104144002</v>
      </c>
      <c r="E99" s="90"/>
      <c r="F99" s="90"/>
      <c r="G99" s="90"/>
      <c r="H99" s="60">
        <v>732820</v>
      </c>
      <c r="I99" s="7"/>
      <c r="J99" s="7"/>
      <c r="K99" s="7"/>
      <c r="L99" s="7"/>
      <c r="M99" s="24"/>
    </row>
    <row r="100" spans="1:13" ht="19.5" customHeight="1" thickBot="1">
      <c r="A100" s="102" t="s">
        <v>118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4"/>
      <c r="M100" s="14">
        <f>SUM(D96:D99)</f>
        <v>4345969.2995086564</v>
      </c>
    </row>
    <row r="101" spans="1:13" ht="21" customHeight="1">
      <c r="A101" s="43"/>
      <c r="B101" s="42"/>
      <c r="C101" s="42"/>
      <c r="D101" s="59"/>
      <c r="E101" s="59"/>
      <c r="F101" s="59"/>
      <c r="G101" s="59"/>
      <c r="H101" s="7"/>
      <c r="I101" s="7"/>
      <c r="J101" s="7"/>
      <c r="K101" s="7"/>
      <c r="L101" s="7"/>
      <c r="M101" s="24"/>
    </row>
    <row r="102" spans="1:13" ht="16.5" customHeight="1">
      <c r="A102" s="139" t="s">
        <v>117</v>
      </c>
      <c r="B102" s="131" t="s">
        <v>116</v>
      </c>
      <c r="C102" s="132"/>
      <c r="D102" s="133"/>
      <c r="E102" s="89"/>
      <c r="F102" s="89"/>
      <c r="G102" s="89"/>
      <c r="H102" s="13"/>
      <c r="I102" s="38"/>
      <c r="J102" s="3"/>
      <c r="K102" s="3"/>
      <c r="L102" s="3"/>
      <c r="M102" s="16"/>
    </row>
    <row r="103" spans="1:13" ht="53.25" customHeight="1">
      <c r="A103" s="139"/>
      <c r="B103" s="134"/>
      <c r="C103" s="135"/>
      <c r="D103" s="136"/>
      <c r="E103" s="89"/>
      <c r="F103" s="89"/>
      <c r="G103" s="89"/>
      <c r="H103" s="13"/>
      <c r="I103" s="38"/>
      <c r="J103" s="3"/>
      <c r="K103" s="3"/>
      <c r="L103" s="3"/>
      <c r="M103" s="16"/>
    </row>
    <row r="104" spans="1:13" ht="76.5" customHeight="1">
      <c r="A104" s="139"/>
      <c r="B104" s="30" t="s">
        <v>115</v>
      </c>
      <c r="C104" s="30" t="s">
        <v>61</v>
      </c>
      <c r="D104" s="87" t="s">
        <v>114</v>
      </c>
      <c r="E104" s="87" t="s">
        <v>113</v>
      </c>
      <c r="F104" s="87"/>
      <c r="G104" s="87"/>
      <c r="H104" s="93" t="s">
        <v>114</v>
      </c>
      <c r="I104" s="93" t="s">
        <v>113</v>
      </c>
      <c r="J104" s="3"/>
      <c r="K104" s="3"/>
      <c r="L104" s="3"/>
      <c r="M104" s="16"/>
    </row>
    <row r="105" spans="1:13" s="23" customFormat="1" ht="37.5" customHeight="1" thickBot="1">
      <c r="A105" s="36" t="s">
        <v>105</v>
      </c>
      <c r="B105" s="21" t="s">
        <v>112</v>
      </c>
      <c r="C105" s="58" t="s">
        <v>111</v>
      </c>
      <c r="D105" s="73">
        <f t="shared" ref="D105:E105" si="10">H105*0.501837192</f>
        <v>3624037.3555156798</v>
      </c>
      <c r="E105" s="73">
        <f t="shared" si="10"/>
        <v>8803708.7820939366</v>
      </c>
      <c r="F105" s="57"/>
      <c r="G105" s="57"/>
      <c r="H105" s="57">
        <v>7221540</v>
      </c>
      <c r="I105" s="57">
        <v>17542958</v>
      </c>
      <c r="J105" s="7"/>
      <c r="K105" s="7"/>
      <c r="L105" s="7"/>
      <c r="M105" s="24"/>
    </row>
    <row r="106" spans="1:13" ht="23.25" customHeight="1" thickBot="1">
      <c r="A106" s="111" t="s">
        <v>110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3"/>
      <c r="M106" s="14">
        <f>D105+E105</f>
        <v>12427746.137609616</v>
      </c>
    </row>
    <row r="107" spans="1:13" ht="15.75" customHeight="1">
      <c r="A107" s="34"/>
      <c r="B107" s="33"/>
      <c r="C107" s="33"/>
      <c r="D107" s="31"/>
      <c r="E107" s="31"/>
      <c r="F107" s="31"/>
      <c r="G107" s="31"/>
      <c r="H107" s="25"/>
      <c r="I107" s="7"/>
      <c r="J107" s="39"/>
      <c r="K107" s="39"/>
      <c r="L107" s="39"/>
      <c r="M107" s="16"/>
    </row>
    <row r="108" spans="1:13" s="7" customFormat="1" ht="15" customHeight="1">
      <c r="A108" s="34"/>
      <c r="B108" s="33"/>
      <c r="C108" s="33"/>
      <c r="D108" s="31"/>
      <c r="E108" s="31"/>
      <c r="F108" s="31"/>
      <c r="G108" s="31"/>
      <c r="H108" s="25"/>
      <c r="J108" s="31"/>
      <c r="K108" s="31"/>
      <c r="L108" s="31"/>
      <c r="M108" s="24"/>
    </row>
    <row r="109" spans="1:13" s="10" customFormat="1" ht="9" customHeight="1">
      <c r="A109" s="125" t="s">
        <v>109</v>
      </c>
      <c r="B109" s="131" t="s">
        <v>108</v>
      </c>
      <c r="C109" s="132"/>
      <c r="D109" s="132"/>
      <c r="E109" s="89"/>
      <c r="F109" s="89"/>
      <c r="G109" s="89"/>
      <c r="H109" s="56"/>
      <c r="I109" s="56"/>
      <c r="J109" s="56"/>
      <c r="K109" s="56"/>
      <c r="L109" s="11"/>
      <c r="M109" s="55"/>
    </row>
    <row r="110" spans="1:13" s="10" customFormat="1" ht="47.25" customHeight="1">
      <c r="A110" s="125"/>
      <c r="B110" s="134"/>
      <c r="C110" s="135"/>
      <c r="D110" s="135"/>
      <c r="E110" s="89"/>
      <c r="F110" s="89"/>
      <c r="G110" s="89"/>
      <c r="H110" s="56"/>
      <c r="I110" s="56"/>
      <c r="J110" s="56"/>
      <c r="K110" s="56"/>
      <c r="L110" s="11"/>
      <c r="M110" s="55"/>
    </row>
    <row r="111" spans="1:13" ht="77.25" customHeight="1">
      <c r="A111" s="125"/>
      <c r="B111" s="27" t="s">
        <v>107</v>
      </c>
      <c r="C111" s="30" t="s">
        <v>61</v>
      </c>
      <c r="D111" s="30" t="s">
        <v>106</v>
      </c>
      <c r="E111" s="89"/>
      <c r="F111" s="89"/>
      <c r="G111" s="89"/>
      <c r="H111" s="93" t="s">
        <v>106</v>
      </c>
      <c r="I111" s="32"/>
      <c r="J111" s="32"/>
      <c r="K111" s="32"/>
      <c r="L111" s="3"/>
      <c r="M111" s="16"/>
    </row>
    <row r="112" spans="1:13">
      <c r="A112" s="36" t="s">
        <v>105</v>
      </c>
      <c r="B112" s="54" t="s">
        <v>104</v>
      </c>
      <c r="C112" s="119" t="s">
        <v>79</v>
      </c>
      <c r="D112" s="73">
        <f t="shared" ref="D112:D122" si="11">H112*0.501837192</f>
        <v>6005992.5322279194</v>
      </c>
      <c r="E112" s="90"/>
      <c r="F112" s="90"/>
      <c r="G112" s="90"/>
      <c r="H112" s="18">
        <v>11968010</v>
      </c>
      <c r="I112" s="52"/>
      <c r="J112" s="52"/>
      <c r="K112" s="52"/>
      <c r="L112" s="3"/>
      <c r="M112" s="16"/>
    </row>
    <row r="113" spans="1:13">
      <c r="A113" s="36" t="s">
        <v>103</v>
      </c>
      <c r="B113" s="54" t="s">
        <v>102</v>
      </c>
      <c r="C113" s="137"/>
      <c r="D113" s="73">
        <f t="shared" si="11"/>
        <v>788160.90373279201</v>
      </c>
      <c r="E113" s="90"/>
      <c r="F113" s="90"/>
      <c r="G113" s="90"/>
      <c r="H113" s="18">
        <v>1570551</v>
      </c>
      <c r="I113" s="52"/>
      <c r="J113" s="52"/>
      <c r="K113" s="52"/>
      <c r="L113" s="3"/>
      <c r="M113" s="16"/>
    </row>
    <row r="114" spans="1:13">
      <c r="A114" s="36" t="s">
        <v>101</v>
      </c>
      <c r="B114" s="54" t="s">
        <v>100</v>
      </c>
      <c r="C114" s="137"/>
      <c r="D114" s="73">
        <f t="shared" si="11"/>
        <v>474581.41042809602</v>
      </c>
      <c r="E114" s="90"/>
      <c r="F114" s="90"/>
      <c r="G114" s="90"/>
      <c r="H114" s="18">
        <v>945688</v>
      </c>
      <c r="I114" s="52"/>
      <c r="J114" s="52"/>
      <c r="K114" s="52"/>
      <c r="L114" s="3"/>
      <c r="M114" s="16"/>
    </row>
    <row r="115" spans="1:13">
      <c r="A115" s="36" t="s">
        <v>99</v>
      </c>
      <c r="B115" s="54" t="s">
        <v>98</v>
      </c>
      <c r="C115" s="137"/>
      <c r="D115" s="73">
        <f t="shared" si="11"/>
        <v>142710.453312192</v>
      </c>
      <c r="E115" s="90"/>
      <c r="F115" s="90"/>
      <c r="G115" s="90"/>
      <c r="H115" s="18">
        <v>284376</v>
      </c>
      <c r="I115" s="52"/>
      <c r="J115" s="52"/>
      <c r="K115" s="52"/>
      <c r="L115" s="3"/>
      <c r="M115" s="16"/>
    </row>
    <row r="116" spans="1:13">
      <c r="A116" s="36" t="s">
        <v>97</v>
      </c>
      <c r="B116" s="54" t="s">
        <v>96</v>
      </c>
      <c r="C116" s="137"/>
      <c r="D116" s="73">
        <f t="shared" si="11"/>
        <v>7107852.3665171042</v>
      </c>
      <c r="E116" s="90"/>
      <c r="F116" s="90"/>
      <c r="G116" s="90"/>
      <c r="H116" s="18">
        <v>14163662</v>
      </c>
      <c r="I116" s="52"/>
      <c r="J116" s="52"/>
      <c r="K116" s="52"/>
      <c r="L116" s="3"/>
      <c r="M116" s="16"/>
    </row>
    <row r="117" spans="1:13">
      <c r="A117" s="46" t="s">
        <v>95</v>
      </c>
      <c r="B117" s="53" t="s">
        <v>94</v>
      </c>
      <c r="C117" s="137"/>
      <c r="D117" s="73">
        <f t="shared" si="11"/>
        <v>332716.050947232</v>
      </c>
      <c r="E117" s="90"/>
      <c r="F117" s="90"/>
      <c r="G117" s="90"/>
      <c r="H117" s="18">
        <v>662996</v>
      </c>
      <c r="I117" s="52"/>
      <c r="J117" s="52"/>
      <c r="K117" s="52"/>
      <c r="L117" s="3"/>
      <c r="M117" s="16"/>
    </row>
    <row r="118" spans="1:13">
      <c r="A118" s="36" t="s">
        <v>93</v>
      </c>
      <c r="B118" s="21" t="s">
        <v>92</v>
      </c>
      <c r="C118" s="137"/>
      <c r="D118" s="73">
        <f t="shared" si="11"/>
        <v>1459337.034126888</v>
      </c>
      <c r="E118" s="90"/>
      <c r="F118" s="90"/>
      <c r="G118" s="90"/>
      <c r="H118" s="18">
        <v>2907989</v>
      </c>
      <c r="I118" s="52"/>
      <c r="J118" s="52"/>
      <c r="K118" s="52"/>
      <c r="L118" s="3"/>
      <c r="M118" s="16"/>
    </row>
    <row r="119" spans="1:13">
      <c r="A119" s="36" t="s">
        <v>91</v>
      </c>
      <c r="B119" s="21" t="s">
        <v>90</v>
      </c>
      <c r="C119" s="137"/>
      <c r="D119" s="73">
        <f t="shared" si="11"/>
        <v>1153074.327081552</v>
      </c>
      <c r="E119" s="90"/>
      <c r="F119" s="90"/>
      <c r="G119" s="90"/>
      <c r="H119" s="18">
        <v>2297706</v>
      </c>
      <c r="I119" s="52"/>
      <c r="J119" s="52"/>
      <c r="K119" s="52"/>
      <c r="L119" s="3"/>
      <c r="M119" s="16"/>
    </row>
    <row r="120" spans="1:13">
      <c r="A120" s="46" t="s">
        <v>89</v>
      </c>
      <c r="B120" s="21" t="s">
        <v>88</v>
      </c>
      <c r="C120" s="137"/>
      <c r="D120" s="73">
        <f t="shared" si="11"/>
        <v>213813.75769790399</v>
      </c>
      <c r="E120" s="90"/>
      <c r="F120" s="90"/>
      <c r="G120" s="90"/>
      <c r="H120" s="18">
        <v>426062</v>
      </c>
      <c r="I120" s="52"/>
      <c r="J120" s="52"/>
      <c r="K120" s="52"/>
      <c r="L120" s="3"/>
      <c r="M120" s="16"/>
    </row>
    <row r="121" spans="1:13">
      <c r="A121" s="36" t="s">
        <v>87</v>
      </c>
      <c r="B121" s="21" t="s">
        <v>86</v>
      </c>
      <c r="C121" s="137"/>
      <c r="D121" s="73">
        <f t="shared" si="11"/>
        <v>1832970.38052384</v>
      </c>
      <c r="E121" s="90"/>
      <c r="F121" s="90"/>
      <c r="G121" s="90"/>
      <c r="H121" s="18">
        <v>3652520</v>
      </c>
      <c r="I121" s="52"/>
      <c r="J121" s="52"/>
      <c r="K121" s="52"/>
      <c r="L121" s="3"/>
      <c r="M121" s="16"/>
    </row>
    <row r="122" spans="1:13">
      <c r="A122" s="36" t="s">
        <v>85</v>
      </c>
      <c r="B122" s="21" t="s">
        <v>84</v>
      </c>
      <c r="C122" s="138"/>
      <c r="D122" s="73">
        <f t="shared" si="11"/>
        <v>279762.190447392</v>
      </c>
      <c r="E122" s="90"/>
      <c r="F122" s="90"/>
      <c r="G122" s="90"/>
      <c r="H122" s="18">
        <v>557476</v>
      </c>
      <c r="I122" s="52"/>
      <c r="J122" s="52"/>
      <c r="K122" s="52"/>
      <c r="L122" s="3"/>
      <c r="M122" s="16"/>
    </row>
    <row r="123" spans="1:13" ht="16.5" thickBot="1">
      <c r="A123" s="34"/>
      <c r="B123" s="7"/>
      <c r="C123" s="25"/>
      <c r="D123" s="4"/>
      <c r="E123" s="4"/>
      <c r="F123" s="4"/>
      <c r="G123" s="4"/>
      <c r="H123" s="52"/>
      <c r="I123" s="52"/>
      <c r="J123" s="52"/>
      <c r="K123" s="52"/>
      <c r="L123" s="3"/>
      <c r="M123" s="16"/>
    </row>
    <row r="124" spans="1:13" ht="32.25" customHeight="1" thickBot="1">
      <c r="A124" s="102" t="s">
        <v>272</v>
      </c>
      <c r="B124" s="103"/>
      <c r="C124" s="104"/>
      <c r="D124" s="51">
        <f>SUM(D112:D122)</f>
        <v>19790971.407042917</v>
      </c>
      <c r="E124" s="33"/>
      <c r="F124" s="33"/>
      <c r="G124" s="33"/>
      <c r="H124" s="50"/>
      <c r="I124" s="50"/>
      <c r="J124" s="50"/>
      <c r="K124" s="50"/>
      <c r="L124" s="3"/>
      <c r="M124" s="16"/>
    </row>
    <row r="125" spans="1:13" ht="19.5" customHeight="1" thickBot="1">
      <c r="A125" s="102" t="s">
        <v>83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4"/>
      <c r="M125" s="14">
        <f>D124</f>
        <v>19790971.407042917</v>
      </c>
    </row>
    <row r="126" spans="1:13" ht="19.5" customHeight="1">
      <c r="A126" s="43"/>
      <c r="B126" s="42"/>
      <c r="C126" s="42"/>
      <c r="D126" s="40"/>
      <c r="E126" s="40"/>
      <c r="F126" s="40"/>
      <c r="G126" s="40"/>
      <c r="H126" s="40"/>
      <c r="I126" s="25"/>
      <c r="J126" s="39"/>
      <c r="K126" s="39"/>
      <c r="L126" s="39"/>
      <c r="M126" s="16"/>
    </row>
    <row r="127" spans="1:13" ht="25.5" customHeight="1">
      <c r="A127" s="125">
        <v>5</v>
      </c>
      <c r="B127" s="126" t="s">
        <v>15</v>
      </c>
      <c r="C127" s="127"/>
      <c r="D127" s="128"/>
      <c r="E127" s="89"/>
      <c r="F127" s="89"/>
      <c r="G127" s="89"/>
      <c r="H127" s="13"/>
      <c r="I127" s="38"/>
      <c r="J127" s="3"/>
      <c r="K127" s="3"/>
      <c r="L127" s="3"/>
      <c r="M127" s="16"/>
    </row>
    <row r="128" spans="1:13" ht="39" customHeight="1">
      <c r="A128" s="125"/>
      <c r="B128" s="27" t="s">
        <v>82</v>
      </c>
      <c r="C128" s="30" t="s">
        <v>61</v>
      </c>
      <c r="D128" s="30" t="s">
        <v>60</v>
      </c>
      <c r="E128" s="89"/>
      <c r="F128" s="89"/>
      <c r="G128" s="89"/>
      <c r="H128" s="93" t="s">
        <v>60</v>
      </c>
      <c r="I128" s="32"/>
      <c r="J128" s="3"/>
      <c r="K128" s="3"/>
      <c r="L128" s="3"/>
      <c r="M128" s="16"/>
    </row>
    <row r="129" spans="1:13" ht="31.5">
      <c r="A129" s="47" t="s">
        <v>81</v>
      </c>
      <c r="B129" s="49" t="s">
        <v>80</v>
      </c>
      <c r="C129" s="129" t="s">
        <v>79</v>
      </c>
      <c r="D129" s="73">
        <f t="shared" ref="D129:D136" si="12">H129*0.501837192</f>
        <v>152102.33636047199</v>
      </c>
      <c r="E129" s="90"/>
      <c r="F129" s="90"/>
      <c r="G129" s="90"/>
      <c r="H129" s="18">
        <v>303091</v>
      </c>
      <c r="I129" s="25"/>
      <c r="J129" s="3"/>
      <c r="K129" s="3"/>
      <c r="L129" s="3"/>
      <c r="M129" s="16"/>
    </row>
    <row r="130" spans="1:13" ht="31.5">
      <c r="A130" s="36" t="s">
        <v>78</v>
      </c>
      <c r="B130" s="48" t="s">
        <v>77</v>
      </c>
      <c r="C130" s="119"/>
      <c r="D130" s="73">
        <f t="shared" si="12"/>
        <v>751898.14823887195</v>
      </c>
      <c r="E130" s="90"/>
      <c r="F130" s="90"/>
      <c r="G130" s="90"/>
      <c r="H130" s="18">
        <v>1498291</v>
      </c>
      <c r="I130" s="25"/>
      <c r="J130" s="3"/>
      <c r="K130" s="3"/>
      <c r="L130" s="3"/>
      <c r="M130" s="16"/>
    </row>
    <row r="131" spans="1:13" ht="31.5">
      <c r="A131" s="46" t="s">
        <v>76</v>
      </c>
      <c r="B131" s="45" t="s">
        <v>75</v>
      </c>
      <c r="C131" s="119"/>
      <c r="D131" s="73">
        <f t="shared" si="12"/>
        <v>365645.10197469598</v>
      </c>
      <c r="E131" s="90"/>
      <c r="F131" s="90"/>
      <c r="G131" s="90"/>
      <c r="H131" s="18">
        <v>728613</v>
      </c>
      <c r="I131" s="25"/>
      <c r="J131" s="3"/>
      <c r="K131" s="3"/>
      <c r="L131" s="3"/>
      <c r="M131" s="16"/>
    </row>
    <row r="132" spans="1:13" ht="31.5">
      <c r="A132" s="47" t="s">
        <v>74</v>
      </c>
      <c r="B132" s="45" t="s">
        <v>73</v>
      </c>
      <c r="C132" s="119"/>
      <c r="D132" s="73">
        <f t="shared" si="12"/>
        <v>1028819.9401795439</v>
      </c>
      <c r="E132" s="90"/>
      <c r="F132" s="90"/>
      <c r="G132" s="90"/>
      <c r="H132" s="18">
        <v>2050107</v>
      </c>
      <c r="I132" s="25"/>
      <c r="J132" s="3"/>
      <c r="K132" s="3"/>
      <c r="L132" s="3"/>
      <c r="M132" s="16"/>
    </row>
    <row r="133" spans="1:13" ht="31.5">
      <c r="A133" s="36" t="s">
        <v>72</v>
      </c>
      <c r="B133" s="45" t="s">
        <v>71</v>
      </c>
      <c r="C133" s="119"/>
      <c r="D133" s="73">
        <f t="shared" si="12"/>
        <v>1199190.1540031999</v>
      </c>
      <c r="E133" s="90"/>
      <c r="F133" s="90"/>
      <c r="G133" s="90"/>
      <c r="H133" s="18">
        <v>2389600</v>
      </c>
      <c r="I133" s="25"/>
      <c r="J133" s="3"/>
      <c r="K133" s="3"/>
      <c r="L133" s="3"/>
      <c r="M133" s="16"/>
    </row>
    <row r="134" spans="1:13" ht="31.5">
      <c r="A134" s="46" t="s">
        <v>70</v>
      </c>
      <c r="B134" s="45" t="s">
        <v>69</v>
      </c>
      <c r="C134" s="119"/>
      <c r="D134" s="73">
        <f t="shared" si="12"/>
        <v>1740572.1167327999</v>
      </c>
      <c r="E134" s="90"/>
      <c r="F134" s="90"/>
      <c r="G134" s="90"/>
      <c r="H134" s="18">
        <v>3468400</v>
      </c>
      <c r="I134" s="25"/>
      <c r="J134" s="3"/>
      <c r="K134" s="3"/>
      <c r="L134" s="3"/>
      <c r="M134" s="16"/>
    </row>
    <row r="135" spans="1:13" ht="31.5">
      <c r="A135" s="47" t="s">
        <v>68</v>
      </c>
      <c r="B135" s="45" t="s">
        <v>67</v>
      </c>
      <c r="C135" s="119"/>
      <c r="D135" s="73">
        <f t="shared" si="12"/>
        <v>2235473.9187393598</v>
      </c>
      <c r="E135" s="90"/>
      <c r="F135" s="90"/>
      <c r="G135" s="90"/>
      <c r="H135" s="18">
        <v>4454580</v>
      </c>
      <c r="I135" s="25"/>
      <c r="J135" s="3"/>
      <c r="K135" s="3"/>
      <c r="L135" s="3"/>
      <c r="M135" s="16"/>
    </row>
    <row r="136" spans="1:13" ht="32.25" thickBot="1">
      <c r="A136" s="46" t="s">
        <v>66</v>
      </c>
      <c r="B136" s="45" t="s">
        <v>65</v>
      </c>
      <c r="C136" s="119"/>
      <c r="D136" s="73">
        <f t="shared" si="12"/>
        <v>1577936.7195494398</v>
      </c>
      <c r="E136" s="90"/>
      <c r="F136" s="90"/>
      <c r="G136" s="90"/>
      <c r="H136" s="44">
        <v>3144320</v>
      </c>
      <c r="I136" s="25"/>
      <c r="J136" s="3"/>
      <c r="K136" s="3"/>
      <c r="L136" s="3"/>
      <c r="M136" s="16"/>
    </row>
    <row r="137" spans="1:13" ht="18" customHeight="1" thickBot="1">
      <c r="A137" s="102" t="s">
        <v>64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4"/>
      <c r="M137" s="14">
        <f>SUM(D129:D136)</f>
        <v>9051638.4357783832</v>
      </c>
    </row>
    <row r="138" spans="1:13" s="3" customFormat="1" ht="18" customHeight="1">
      <c r="A138" s="43"/>
      <c r="B138" s="42"/>
      <c r="C138" s="42"/>
      <c r="D138" s="41"/>
      <c r="E138" s="41"/>
      <c r="F138" s="41"/>
      <c r="G138" s="41"/>
      <c r="H138" s="40"/>
      <c r="I138" s="25"/>
      <c r="J138" s="39"/>
      <c r="K138" s="39"/>
      <c r="L138" s="39"/>
      <c r="M138" s="16"/>
    </row>
    <row r="139" spans="1:13" ht="12.75" customHeight="1">
      <c r="A139" s="121">
        <v>6</v>
      </c>
      <c r="B139" s="131" t="s">
        <v>63</v>
      </c>
      <c r="C139" s="132"/>
      <c r="D139" s="133"/>
      <c r="E139" s="89"/>
      <c r="F139" s="89"/>
      <c r="G139" s="89"/>
      <c r="H139" s="13"/>
      <c r="I139" s="38"/>
      <c r="J139" s="3"/>
      <c r="K139" s="3"/>
      <c r="L139" s="3"/>
      <c r="M139" s="16"/>
    </row>
    <row r="140" spans="1:13" ht="38.25" customHeight="1">
      <c r="A140" s="130"/>
      <c r="B140" s="134"/>
      <c r="C140" s="135"/>
      <c r="D140" s="136"/>
      <c r="E140" s="89"/>
      <c r="F140" s="89"/>
      <c r="G140" s="89"/>
      <c r="H140" s="13"/>
      <c r="I140" s="38"/>
      <c r="J140" s="3"/>
      <c r="K140" s="3"/>
      <c r="L140" s="3"/>
      <c r="M140" s="16"/>
    </row>
    <row r="141" spans="1:13" ht="46.5" customHeight="1">
      <c r="A141" s="122"/>
      <c r="B141" s="27" t="s">
        <v>62</v>
      </c>
      <c r="C141" s="30" t="s">
        <v>61</v>
      </c>
      <c r="D141" s="30" t="s">
        <v>60</v>
      </c>
      <c r="E141" s="89"/>
      <c r="F141" s="89"/>
      <c r="G141" s="89"/>
      <c r="H141" s="93" t="s">
        <v>60</v>
      </c>
      <c r="I141" s="32"/>
      <c r="J141" s="3"/>
      <c r="K141" s="3"/>
      <c r="L141" s="3"/>
      <c r="M141" s="16"/>
    </row>
    <row r="142" spans="1:13">
      <c r="A142" s="36" t="s">
        <v>59</v>
      </c>
      <c r="B142" s="21" t="s">
        <v>58</v>
      </c>
      <c r="C142" s="117" t="s">
        <v>57</v>
      </c>
      <c r="D142" s="73">
        <f t="shared" ref="D142:D151" si="13">H142*0.501837192</f>
        <v>10079.901838512</v>
      </c>
      <c r="E142" s="90"/>
      <c r="F142" s="90"/>
      <c r="G142" s="90"/>
      <c r="H142" s="18">
        <v>20086</v>
      </c>
      <c r="I142" s="25"/>
      <c r="J142" s="3"/>
      <c r="K142" s="3"/>
      <c r="L142" s="3"/>
      <c r="M142" s="16"/>
    </row>
    <row r="143" spans="1:13">
      <c r="A143" s="36" t="s">
        <v>56</v>
      </c>
      <c r="B143" s="21" t="s">
        <v>55</v>
      </c>
      <c r="C143" s="117"/>
      <c r="D143" s="73">
        <f t="shared" si="13"/>
        <v>10439.719105176</v>
      </c>
      <c r="E143" s="90"/>
      <c r="F143" s="90"/>
      <c r="G143" s="90"/>
      <c r="H143" s="18">
        <v>20803</v>
      </c>
      <c r="I143" s="4"/>
      <c r="J143" s="3"/>
      <c r="K143" s="3"/>
      <c r="L143" s="3"/>
      <c r="M143" s="16"/>
    </row>
    <row r="144" spans="1:13">
      <c r="A144" s="36" t="s">
        <v>54</v>
      </c>
      <c r="B144" s="21" t="s">
        <v>53</v>
      </c>
      <c r="C144" s="117"/>
      <c r="D144" s="73">
        <f t="shared" si="13"/>
        <v>10163.206812384</v>
      </c>
      <c r="E144" s="90"/>
      <c r="F144" s="90"/>
      <c r="G144" s="90"/>
      <c r="H144" s="18">
        <v>20252</v>
      </c>
      <c r="I144" s="4"/>
      <c r="J144" s="3"/>
      <c r="K144" s="3"/>
      <c r="L144" s="3"/>
      <c r="M144" s="16"/>
    </row>
    <row r="145" spans="1:13">
      <c r="A145" s="36" t="s">
        <v>52</v>
      </c>
      <c r="B145" s="37" t="s">
        <v>51</v>
      </c>
      <c r="C145" s="117"/>
      <c r="D145" s="73">
        <f t="shared" si="13"/>
        <v>9639.7906211280006</v>
      </c>
      <c r="E145" s="90"/>
      <c r="F145" s="90"/>
      <c r="G145" s="90"/>
      <c r="H145" s="18">
        <v>19209</v>
      </c>
      <c r="I145" s="4"/>
      <c r="J145" s="3"/>
      <c r="K145" s="3"/>
      <c r="L145" s="3"/>
      <c r="M145" s="16"/>
    </row>
    <row r="146" spans="1:13">
      <c r="A146" s="36" t="s">
        <v>50</v>
      </c>
      <c r="B146" s="21" t="s">
        <v>49</v>
      </c>
      <c r="C146" s="117"/>
      <c r="D146" s="73">
        <f t="shared" si="13"/>
        <v>10440.722779559999</v>
      </c>
      <c r="E146" s="90"/>
      <c r="F146" s="90"/>
      <c r="G146" s="90"/>
      <c r="H146" s="18">
        <v>20805</v>
      </c>
      <c r="I146" s="4"/>
      <c r="J146" s="3"/>
      <c r="K146" s="3"/>
      <c r="L146" s="3"/>
      <c r="M146" s="16"/>
    </row>
    <row r="147" spans="1:13">
      <c r="A147" s="36" t="s">
        <v>48</v>
      </c>
      <c r="B147" s="21" t="s">
        <v>47</v>
      </c>
      <c r="C147" s="117"/>
      <c r="D147" s="73">
        <f t="shared" si="13"/>
        <v>9145.4809870079989</v>
      </c>
      <c r="E147" s="90"/>
      <c r="F147" s="90"/>
      <c r="G147" s="90"/>
      <c r="H147" s="18">
        <v>18224</v>
      </c>
      <c r="I147" s="4"/>
      <c r="J147" s="3"/>
      <c r="K147" s="3"/>
      <c r="L147" s="3"/>
      <c r="M147" s="16"/>
    </row>
    <row r="148" spans="1:13">
      <c r="A148" s="36" t="s">
        <v>46</v>
      </c>
      <c r="B148" s="21" t="s">
        <v>45</v>
      </c>
      <c r="C148" s="117"/>
      <c r="D148" s="73">
        <f t="shared" si="13"/>
        <v>9731.6268272639991</v>
      </c>
      <c r="E148" s="90"/>
      <c r="F148" s="90"/>
      <c r="G148" s="90"/>
      <c r="H148" s="18">
        <v>19392</v>
      </c>
      <c r="I148" s="4"/>
      <c r="J148" s="3"/>
      <c r="K148" s="3"/>
      <c r="L148" s="3"/>
      <c r="M148" s="16"/>
    </row>
    <row r="149" spans="1:13">
      <c r="A149" s="36" t="s">
        <v>44</v>
      </c>
      <c r="B149" s="35" t="s">
        <v>43</v>
      </c>
      <c r="C149" s="118"/>
      <c r="D149" s="73">
        <f t="shared" si="13"/>
        <v>11077.052339016</v>
      </c>
      <c r="E149" s="90"/>
      <c r="F149" s="90"/>
      <c r="G149" s="90"/>
      <c r="H149" s="18">
        <v>22073</v>
      </c>
      <c r="I149" s="4"/>
      <c r="J149" s="3"/>
      <c r="K149" s="3"/>
      <c r="L149" s="3"/>
      <c r="M149" s="16"/>
    </row>
    <row r="150" spans="1:13">
      <c r="A150" s="36" t="s">
        <v>42</v>
      </c>
      <c r="B150" s="37" t="s">
        <v>41</v>
      </c>
      <c r="C150" s="119" t="s">
        <v>40</v>
      </c>
      <c r="D150" s="73">
        <f t="shared" si="13"/>
        <v>104.88397312799999</v>
      </c>
      <c r="E150" s="90"/>
      <c r="F150" s="90"/>
      <c r="G150" s="90"/>
      <c r="H150" s="18">
        <v>209</v>
      </c>
      <c r="I150" s="4"/>
      <c r="J150" s="3"/>
      <c r="K150" s="3"/>
      <c r="L150" s="3"/>
      <c r="M150" s="16"/>
    </row>
    <row r="151" spans="1:13" ht="16.5" thickBot="1">
      <c r="A151" s="36" t="s">
        <v>39</v>
      </c>
      <c r="B151" s="35" t="s">
        <v>38</v>
      </c>
      <c r="C151" s="120"/>
      <c r="D151" s="73">
        <f t="shared" si="13"/>
        <v>112.411531008</v>
      </c>
      <c r="E151" s="90"/>
      <c r="F151" s="90"/>
      <c r="G151" s="90"/>
      <c r="H151" s="18">
        <v>224</v>
      </c>
      <c r="I151" s="4"/>
      <c r="J151" s="3"/>
      <c r="K151" s="3"/>
      <c r="L151" s="3"/>
      <c r="M151" s="16"/>
    </row>
    <row r="152" spans="1:13" ht="18.75" customHeight="1" thickBot="1">
      <c r="A152" s="111" t="s">
        <v>37</v>
      </c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3"/>
      <c r="M152" s="14">
        <f>SUM(D142:D151)</f>
        <v>80934.796814183981</v>
      </c>
    </row>
    <row r="153" spans="1:13" ht="18.75" customHeight="1">
      <c r="A153" s="34"/>
      <c r="B153" s="33"/>
      <c r="C153" s="33"/>
      <c r="D153" s="25"/>
      <c r="E153" s="25"/>
      <c r="F153" s="25"/>
      <c r="G153" s="25"/>
      <c r="H153" s="8"/>
      <c r="I153" s="8"/>
      <c r="J153" s="8"/>
      <c r="K153" s="8"/>
      <c r="L153" s="8"/>
      <c r="M153" s="24"/>
    </row>
    <row r="154" spans="1:13" s="7" customFormat="1" ht="12.75" customHeight="1">
      <c r="A154" s="34"/>
      <c r="B154" s="33"/>
      <c r="C154" s="33"/>
      <c r="D154" s="32"/>
      <c r="E154" s="32"/>
      <c r="F154" s="32"/>
      <c r="G154" s="32"/>
      <c r="H154" s="25"/>
      <c r="I154" s="25"/>
      <c r="J154" s="31"/>
      <c r="K154" s="31"/>
      <c r="L154" s="31"/>
      <c r="M154" s="24"/>
    </row>
    <row r="155" spans="1:13" ht="22.5" customHeight="1">
      <c r="A155" s="121">
        <v>7</v>
      </c>
      <c r="B155" s="123" t="s">
        <v>36</v>
      </c>
      <c r="C155" s="124"/>
      <c r="D155" s="3"/>
      <c r="E155" s="3"/>
      <c r="F155" s="3"/>
      <c r="G155" s="3"/>
      <c r="H155" s="4"/>
      <c r="I155" s="3"/>
      <c r="J155" s="3"/>
      <c r="K155" s="3"/>
      <c r="L155" s="3"/>
      <c r="M155" s="16"/>
    </row>
    <row r="156" spans="1:13" ht="66.75" customHeight="1">
      <c r="A156" s="122"/>
      <c r="B156" s="27" t="s">
        <v>35</v>
      </c>
      <c r="C156" s="30" t="s">
        <v>34</v>
      </c>
      <c r="D156" s="3"/>
      <c r="E156" s="3"/>
      <c r="F156" s="3"/>
      <c r="G156" s="3"/>
      <c r="H156" s="93" t="s">
        <v>34</v>
      </c>
      <c r="I156" s="3"/>
      <c r="J156" s="3"/>
      <c r="K156" s="3"/>
      <c r="L156" s="3"/>
      <c r="M156" s="16"/>
    </row>
    <row r="157" spans="1:13">
      <c r="A157" s="22" t="s">
        <v>33</v>
      </c>
      <c r="B157" s="27" t="s">
        <v>32</v>
      </c>
      <c r="C157" s="29"/>
      <c r="D157" s="3"/>
      <c r="E157" s="3"/>
      <c r="F157" s="3"/>
      <c r="G157" s="3"/>
      <c r="H157" s="29"/>
      <c r="I157" s="3"/>
      <c r="J157" s="3"/>
      <c r="K157" s="3"/>
      <c r="L157" s="3"/>
      <c r="M157" s="16"/>
    </row>
    <row r="158" spans="1:13">
      <c r="A158" s="22"/>
      <c r="B158" s="22" t="s">
        <v>31</v>
      </c>
      <c r="C158" s="73">
        <f>H158*0.501837192</f>
        <v>621680.93182151997</v>
      </c>
      <c r="D158" s="3"/>
      <c r="E158" s="3"/>
      <c r="F158" s="3"/>
      <c r="G158" s="3"/>
      <c r="H158" s="18">
        <v>1238810</v>
      </c>
      <c r="I158" s="3"/>
      <c r="J158" s="3"/>
      <c r="K158" s="3"/>
      <c r="L158" s="3"/>
      <c r="M158" s="16"/>
    </row>
    <row r="159" spans="1:13">
      <c r="A159" s="22"/>
      <c r="B159" s="22" t="s">
        <v>30</v>
      </c>
      <c r="C159" s="73">
        <f t="shared" ref="C159:C178" si="14">H159*0.501837192</f>
        <v>546604.08054955199</v>
      </c>
      <c r="D159" s="3"/>
      <c r="E159" s="3"/>
      <c r="F159" s="3"/>
      <c r="G159" s="3"/>
      <c r="H159" s="18">
        <v>1089206</v>
      </c>
      <c r="I159" s="3"/>
      <c r="J159" s="3"/>
      <c r="K159" s="3"/>
      <c r="L159" s="3"/>
      <c r="M159" s="16"/>
    </row>
    <row r="160" spans="1:13">
      <c r="A160" s="22"/>
      <c r="B160" s="22" t="s">
        <v>29</v>
      </c>
      <c r="C160" s="73">
        <f t="shared" si="14"/>
        <v>889280.09424640797</v>
      </c>
      <c r="D160" s="3"/>
      <c r="E160" s="3"/>
      <c r="F160" s="3"/>
      <c r="G160" s="3"/>
      <c r="H160" s="18">
        <v>1772049</v>
      </c>
      <c r="I160" s="3"/>
      <c r="J160" s="3"/>
      <c r="K160" s="3"/>
      <c r="L160" s="3"/>
      <c r="M160" s="16"/>
    </row>
    <row r="161" spans="1:13">
      <c r="A161" s="22" t="s">
        <v>28</v>
      </c>
      <c r="B161" s="27" t="s">
        <v>27</v>
      </c>
      <c r="C161" s="26"/>
      <c r="D161" s="3"/>
      <c r="E161" s="3"/>
      <c r="F161" s="3"/>
      <c r="G161" s="3"/>
      <c r="H161" s="26"/>
      <c r="I161" s="3"/>
      <c r="J161" s="3"/>
      <c r="K161" s="3"/>
      <c r="L161" s="3"/>
      <c r="M161" s="16"/>
    </row>
    <row r="162" spans="1:13">
      <c r="A162" s="22"/>
      <c r="B162" s="22" t="s">
        <v>26</v>
      </c>
      <c r="C162" s="73">
        <f t="shared" si="14"/>
        <v>448946.06114915997</v>
      </c>
      <c r="D162" s="3"/>
      <c r="E162" s="3"/>
      <c r="F162" s="3"/>
      <c r="G162" s="3"/>
      <c r="H162" s="18">
        <v>894605</v>
      </c>
      <c r="I162" s="3"/>
      <c r="J162" s="3"/>
      <c r="K162" s="3"/>
      <c r="L162" s="3"/>
      <c r="M162" s="16"/>
    </row>
    <row r="163" spans="1:13">
      <c r="A163" s="22"/>
      <c r="B163" s="22" t="s">
        <v>25</v>
      </c>
      <c r="C163" s="73">
        <f t="shared" si="14"/>
        <v>383599.33119288</v>
      </c>
      <c r="D163" s="3"/>
      <c r="E163" s="3"/>
      <c r="F163" s="3"/>
      <c r="G163" s="3"/>
      <c r="H163" s="18">
        <v>764390</v>
      </c>
      <c r="I163" s="3"/>
      <c r="J163" s="3"/>
      <c r="K163" s="3"/>
      <c r="L163" s="3"/>
      <c r="M163" s="16"/>
    </row>
    <row r="164" spans="1:13">
      <c r="A164" s="22"/>
      <c r="B164" s="22" t="s">
        <v>24</v>
      </c>
      <c r="C164" s="73">
        <f t="shared" si="14"/>
        <v>62125.938858023997</v>
      </c>
      <c r="D164" s="3"/>
      <c r="E164" s="3"/>
      <c r="F164" s="3"/>
      <c r="G164" s="3"/>
      <c r="H164" s="18">
        <v>123797</v>
      </c>
      <c r="I164" s="3"/>
      <c r="J164" s="3"/>
      <c r="K164" s="3"/>
      <c r="L164" s="3"/>
      <c r="M164" s="16"/>
    </row>
    <row r="165" spans="1:13">
      <c r="A165" s="22"/>
      <c r="B165" s="22" t="s">
        <v>23</v>
      </c>
      <c r="C165" s="73">
        <f t="shared" si="14"/>
        <v>325482.569661744</v>
      </c>
      <c r="D165" s="3"/>
      <c r="E165" s="3"/>
      <c r="F165" s="3"/>
      <c r="G165" s="3"/>
      <c r="H165" s="18">
        <v>648582</v>
      </c>
      <c r="I165" s="3"/>
      <c r="J165" s="3"/>
      <c r="K165" s="3"/>
      <c r="L165" s="3"/>
      <c r="M165" s="16"/>
    </row>
    <row r="166" spans="1:13">
      <c r="A166" s="22" t="s">
        <v>22</v>
      </c>
      <c r="B166" s="27" t="s">
        <v>21</v>
      </c>
      <c r="C166" s="26"/>
      <c r="D166" s="3"/>
      <c r="E166" s="3"/>
      <c r="F166" s="3"/>
      <c r="G166" s="3"/>
      <c r="H166" s="26"/>
      <c r="I166" s="3"/>
      <c r="J166" s="3"/>
      <c r="K166" s="3"/>
      <c r="L166" s="3"/>
      <c r="M166" s="16"/>
    </row>
    <row r="167" spans="1:13">
      <c r="A167" s="22"/>
      <c r="B167" s="22" t="s">
        <v>20</v>
      </c>
      <c r="C167" s="73">
        <f t="shared" si="14"/>
        <v>190888.83109296</v>
      </c>
      <c r="D167" s="3"/>
      <c r="E167" s="3"/>
      <c r="F167" s="3"/>
      <c r="G167" s="3"/>
      <c r="H167" s="18">
        <v>380380</v>
      </c>
      <c r="I167" s="3"/>
      <c r="J167" s="3"/>
      <c r="K167" s="3"/>
      <c r="L167" s="3"/>
      <c r="M167" s="16"/>
    </row>
    <row r="168" spans="1:13">
      <c r="A168" s="22" t="s">
        <v>19</v>
      </c>
      <c r="B168" s="27" t="s">
        <v>18</v>
      </c>
      <c r="C168" s="26"/>
      <c r="D168" s="3"/>
      <c r="E168" s="3"/>
      <c r="F168" s="3"/>
      <c r="G168" s="3"/>
      <c r="H168" s="26"/>
      <c r="I168" s="3"/>
      <c r="J168" s="3"/>
      <c r="K168" s="3"/>
      <c r="L168" s="3"/>
      <c r="M168" s="16"/>
    </row>
    <row r="169" spans="1:13">
      <c r="A169" s="22"/>
      <c r="B169" s="21" t="s">
        <v>277</v>
      </c>
      <c r="C169" s="73">
        <f t="shared" si="14"/>
        <v>16435578.038985863</v>
      </c>
      <c r="D169" s="3"/>
      <c r="E169" s="3"/>
      <c r="F169" s="3"/>
      <c r="G169" s="3"/>
      <c r="H169" s="28">
        <v>32750817</v>
      </c>
      <c r="I169" s="3"/>
      <c r="J169" s="3"/>
      <c r="K169" s="3"/>
      <c r="L169" s="3"/>
      <c r="M169" s="16"/>
    </row>
    <row r="170" spans="1:13">
      <c r="A170" s="22"/>
      <c r="B170" s="21" t="s">
        <v>17</v>
      </c>
      <c r="C170" s="73">
        <f t="shared" si="14"/>
        <v>18978604.888191193</v>
      </c>
      <c r="D170" s="3"/>
      <c r="E170" s="3"/>
      <c r="F170" s="3"/>
      <c r="G170" s="3"/>
      <c r="H170" s="28">
        <v>37818251</v>
      </c>
      <c r="I170" s="3"/>
      <c r="J170" s="3"/>
      <c r="K170" s="3"/>
      <c r="L170" s="3"/>
      <c r="M170" s="16"/>
    </row>
    <row r="171" spans="1:13" s="23" customFormat="1">
      <c r="A171" s="22" t="s">
        <v>16</v>
      </c>
      <c r="B171" s="27" t="s">
        <v>15</v>
      </c>
      <c r="C171" s="26"/>
      <c r="D171" s="7"/>
      <c r="E171" s="7"/>
      <c r="F171" s="7"/>
      <c r="G171" s="7"/>
      <c r="H171" s="26"/>
      <c r="I171" s="7"/>
      <c r="J171" s="7"/>
      <c r="K171" s="7"/>
      <c r="L171" s="7"/>
      <c r="M171" s="24"/>
    </row>
    <row r="172" spans="1:13" s="23" customFormat="1">
      <c r="A172" s="22"/>
      <c r="B172" s="21" t="s">
        <v>14</v>
      </c>
      <c r="C172" s="73">
        <f t="shared" si="14"/>
        <v>295574.57853011996</v>
      </c>
      <c r="D172" s="7"/>
      <c r="E172" s="7"/>
      <c r="F172" s="7"/>
      <c r="G172" s="7"/>
      <c r="H172" s="18">
        <v>588985</v>
      </c>
      <c r="I172" s="7"/>
      <c r="J172" s="7"/>
      <c r="K172" s="7"/>
      <c r="L172" s="7"/>
      <c r="M172" s="24"/>
    </row>
    <row r="173" spans="1:13" s="23" customFormat="1">
      <c r="A173" s="22"/>
      <c r="B173" s="21" t="s">
        <v>13</v>
      </c>
      <c r="C173" s="73">
        <f t="shared" si="14"/>
        <v>613930.55822827201</v>
      </c>
      <c r="D173" s="7"/>
      <c r="E173" s="7"/>
      <c r="F173" s="7"/>
      <c r="G173" s="7"/>
      <c r="H173" s="18">
        <v>1223366</v>
      </c>
      <c r="I173" s="7"/>
      <c r="J173" s="7"/>
      <c r="K173" s="7"/>
      <c r="L173" s="7"/>
      <c r="M173" s="24"/>
    </row>
    <row r="174" spans="1:13" s="23" customFormat="1">
      <c r="A174" s="22"/>
      <c r="B174" s="21" t="s">
        <v>12</v>
      </c>
      <c r="C174" s="73">
        <f t="shared" si="14"/>
        <v>614737.51243300794</v>
      </c>
      <c r="D174" s="7"/>
      <c r="E174" s="7"/>
      <c r="F174" s="7"/>
      <c r="G174" s="7"/>
      <c r="H174" s="18">
        <v>1224974</v>
      </c>
      <c r="I174" s="7"/>
      <c r="J174" s="7"/>
      <c r="K174" s="7"/>
      <c r="L174" s="7"/>
      <c r="M174" s="24"/>
    </row>
    <row r="175" spans="1:13" s="23" customFormat="1">
      <c r="A175" s="22"/>
      <c r="B175" s="21" t="s">
        <v>11</v>
      </c>
      <c r="C175" s="73">
        <f t="shared" si="14"/>
        <v>716005.24675545597</v>
      </c>
      <c r="D175" s="7"/>
      <c r="E175" s="7"/>
      <c r="F175" s="7"/>
      <c r="G175" s="7"/>
      <c r="H175" s="18">
        <v>1426768</v>
      </c>
      <c r="I175" s="7"/>
      <c r="J175" s="7"/>
      <c r="K175" s="7"/>
      <c r="L175" s="7"/>
      <c r="M175" s="24"/>
    </row>
    <row r="176" spans="1:13" s="23" customFormat="1">
      <c r="A176" s="22"/>
      <c r="B176" s="21" t="s">
        <v>10</v>
      </c>
      <c r="C176" s="73">
        <f t="shared" si="14"/>
        <v>1835154.8778206159</v>
      </c>
      <c r="D176" s="7"/>
      <c r="E176" s="7"/>
      <c r="F176" s="7"/>
      <c r="G176" s="7"/>
      <c r="H176" s="18">
        <v>3656873</v>
      </c>
      <c r="I176" s="7"/>
      <c r="J176" s="7"/>
      <c r="K176" s="7"/>
      <c r="L176" s="7"/>
      <c r="M176" s="24"/>
    </row>
    <row r="177" spans="1:13">
      <c r="A177" s="22"/>
      <c r="B177" s="21" t="s">
        <v>9</v>
      </c>
      <c r="C177" s="73">
        <f t="shared" si="14"/>
        <v>259709.27809226399</v>
      </c>
      <c r="D177" s="3"/>
      <c r="E177" s="3"/>
      <c r="F177" s="3"/>
      <c r="G177" s="3"/>
      <c r="H177" s="18">
        <v>517517</v>
      </c>
      <c r="I177" s="3"/>
      <c r="J177" s="3"/>
      <c r="K177" s="3"/>
      <c r="L177" s="3"/>
      <c r="M177" s="16"/>
    </row>
    <row r="178" spans="1:13" ht="22.5" customHeight="1" thickBot="1">
      <c r="A178" s="20" t="s">
        <v>8</v>
      </c>
      <c r="B178" s="19" t="s">
        <v>7</v>
      </c>
      <c r="C178" s="73">
        <f t="shared" si="14"/>
        <v>1081034.594495568</v>
      </c>
      <c r="D178" s="3"/>
      <c r="E178" s="3"/>
      <c r="F178" s="3"/>
      <c r="G178" s="3"/>
      <c r="H178" s="18">
        <v>2154154</v>
      </c>
      <c r="I178" s="3"/>
      <c r="J178" s="3"/>
      <c r="K178" s="3"/>
      <c r="L178" s="3"/>
      <c r="M178" s="16"/>
    </row>
    <row r="179" spans="1:13" ht="27.75" customHeight="1" thickBot="1">
      <c r="A179" s="102" t="s">
        <v>6</v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4"/>
      <c r="M179" s="14">
        <f>C158+C159+C160+C162+C163+C164+C165+C167+C169+C170+C172+C173+C174+C175+C176+C177+C178</f>
        <v>44298937.412104607</v>
      </c>
    </row>
    <row r="180" spans="1:13" ht="13.5" customHeight="1" thickBot="1">
      <c r="A180" s="17"/>
      <c r="B180" s="3"/>
      <c r="C180" s="3"/>
      <c r="D180" s="4"/>
      <c r="E180" s="4"/>
      <c r="F180" s="4"/>
      <c r="G180" s="4"/>
      <c r="H180" s="4"/>
      <c r="I180" s="3"/>
      <c r="J180" s="3"/>
      <c r="K180" s="3"/>
      <c r="L180" s="3"/>
      <c r="M180" s="16"/>
    </row>
    <row r="181" spans="1:13" ht="25.5" customHeight="1" thickBot="1">
      <c r="A181" s="105" t="s">
        <v>273</v>
      </c>
      <c r="B181" s="106"/>
      <c r="C181" s="106"/>
      <c r="D181" s="106"/>
      <c r="E181" s="106"/>
      <c r="F181" s="106"/>
      <c r="G181" s="106"/>
      <c r="H181" s="107"/>
      <c r="I181" s="108" t="s">
        <v>5</v>
      </c>
      <c r="J181" s="109"/>
      <c r="K181" s="109"/>
      <c r="L181" s="110"/>
      <c r="M181" s="14">
        <f>M60+M75+M89+M100+M106+M125+M137+M152+M179</f>
        <v>190476190.44346607</v>
      </c>
    </row>
    <row r="182" spans="1:13" ht="25.5" customHeight="1" thickBot="1">
      <c r="A182" s="105" t="s">
        <v>4</v>
      </c>
      <c r="B182" s="106"/>
      <c r="C182" s="106"/>
      <c r="D182" s="106"/>
      <c r="E182" s="106"/>
      <c r="F182" s="106"/>
      <c r="G182" s="106"/>
      <c r="H182" s="107"/>
      <c r="I182" s="111" t="s">
        <v>3</v>
      </c>
      <c r="J182" s="112"/>
      <c r="K182" s="112"/>
      <c r="L182" s="113"/>
      <c r="M182" s="15">
        <v>0.05</v>
      </c>
    </row>
    <row r="183" spans="1:13" ht="25.5" customHeight="1" thickBot="1">
      <c r="A183" s="105" t="s">
        <v>2</v>
      </c>
      <c r="B183" s="106"/>
      <c r="C183" s="106"/>
      <c r="D183" s="106"/>
      <c r="E183" s="106"/>
      <c r="F183" s="106"/>
      <c r="G183" s="106"/>
      <c r="H183" s="107"/>
      <c r="I183" s="114" t="s">
        <v>1</v>
      </c>
      <c r="J183" s="115"/>
      <c r="K183" s="115"/>
      <c r="L183" s="116"/>
      <c r="M183" s="14">
        <f>+M181*M182</f>
        <v>9523809.5221733041</v>
      </c>
    </row>
    <row r="184" spans="1:13" ht="25.5" customHeight="1" thickBot="1">
      <c r="A184" s="95" t="s">
        <v>274</v>
      </c>
      <c r="B184" s="96"/>
      <c r="C184" s="96"/>
      <c r="D184" s="96"/>
      <c r="E184" s="96"/>
      <c r="F184" s="96"/>
      <c r="G184" s="96"/>
      <c r="H184" s="97"/>
      <c r="I184" s="98" t="s">
        <v>0</v>
      </c>
      <c r="J184" s="99"/>
      <c r="K184" s="99"/>
      <c r="L184" s="100"/>
      <c r="M184" s="14">
        <f>SUM(M181+M183)</f>
        <v>199999999.96563938</v>
      </c>
    </row>
    <row r="185" spans="1:13" s="10" customFormat="1" ht="15.75" customHeight="1">
      <c r="A185" s="13"/>
      <c r="B185" s="13"/>
      <c r="C185" s="13"/>
      <c r="D185" s="13"/>
      <c r="E185" s="13"/>
      <c r="F185" s="13"/>
      <c r="G185" s="13"/>
      <c r="H185" s="13"/>
      <c r="I185" s="12"/>
      <c r="J185" s="12"/>
      <c r="K185" s="12"/>
      <c r="L185" s="12"/>
      <c r="M185" s="11"/>
    </row>
    <row r="186" spans="1:13" s="10" customFormat="1" ht="15.75" customHeight="1">
      <c r="A186" s="13"/>
      <c r="B186" s="13"/>
      <c r="C186" s="13"/>
      <c r="D186" s="13"/>
      <c r="E186" s="13"/>
      <c r="F186" s="13"/>
      <c r="G186" s="13"/>
      <c r="H186" s="13"/>
      <c r="I186" s="12"/>
      <c r="J186" s="12"/>
      <c r="K186" s="12"/>
      <c r="L186" s="12"/>
      <c r="M186" s="11"/>
    </row>
    <row r="187" spans="1:13" ht="33" customHeight="1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</row>
    <row r="188" spans="1:13" ht="21" customHeight="1">
      <c r="A188" s="9"/>
      <c r="B188" s="9"/>
      <c r="C188" s="9"/>
      <c r="D188" s="9"/>
      <c r="E188" s="89"/>
      <c r="F188" s="89"/>
      <c r="G188" s="89"/>
      <c r="H188" s="9"/>
      <c r="I188" s="8"/>
      <c r="J188" s="8"/>
      <c r="K188" s="8"/>
      <c r="L188" s="8"/>
      <c r="M188" s="7"/>
    </row>
    <row r="189" spans="1:13">
      <c r="A189" s="6"/>
      <c r="B189" s="6"/>
      <c r="C189" s="5"/>
      <c r="D189" s="5"/>
      <c r="E189" s="5"/>
      <c r="F189" s="5"/>
      <c r="G189" s="5"/>
      <c r="H189" s="4"/>
      <c r="I189" s="3"/>
      <c r="J189" s="3"/>
      <c r="K189" s="3"/>
      <c r="L189" s="3"/>
      <c r="M189" s="3"/>
    </row>
  </sheetData>
  <mergeCells count="82">
    <mergeCell ref="K5:L5"/>
    <mergeCell ref="A2:M3"/>
    <mergeCell ref="A4:M4"/>
    <mergeCell ref="A6:A8"/>
    <mergeCell ref="B6:B8"/>
    <mergeCell ref="C6:C58"/>
    <mergeCell ref="A11:A13"/>
    <mergeCell ref="B11:B13"/>
    <mergeCell ref="A14:A15"/>
    <mergeCell ref="B14:B15"/>
    <mergeCell ref="A21:A22"/>
    <mergeCell ref="B21:B22"/>
    <mergeCell ref="A23:A24"/>
    <mergeCell ref="B23:B24"/>
    <mergeCell ref="A25:A26"/>
    <mergeCell ref="B25:B26"/>
    <mergeCell ref="A28:A29"/>
    <mergeCell ref="B28:B29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6:A47"/>
    <mergeCell ref="B46:B47"/>
    <mergeCell ref="A50:A51"/>
    <mergeCell ref="B50:B51"/>
    <mergeCell ref="A52:A54"/>
    <mergeCell ref="B52:B54"/>
    <mergeCell ref="A59:D59"/>
    <mergeCell ref="A60:L60"/>
    <mergeCell ref="A62:A65"/>
    <mergeCell ref="B62:J64"/>
    <mergeCell ref="C66:C73"/>
    <mergeCell ref="A74:C74"/>
    <mergeCell ref="A75:L75"/>
    <mergeCell ref="A77:A80"/>
    <mergeCell ref="B77:J79"/>
    <mergeCell ref="C81:C87"/>
    <mergeCell ref="A88:C88"/>
    <mergeCell ref="A89:L89"/>
    <mergeCell ref="A93:A95"/>
    <mergeCell ref="B93:D94"/>
    <mergeCell ref="C96:C99"/>
    <mergeCell ref="A100:L100"/>
    <mergeCell ref="A102:A104"/>
    <mergeCell ref="B102:D103"/>
    <mergeCell ref="A106:L106"/>
    <mergeCell ref="A109:A111"/>
    <mergeCell ref="B109:D110"/>
    <mergeCell ref="C112:C122"/>
    <mergeCell ref="A124:C124"/>
    <mergeCell ref="A125:L125"/>
    <mergeCell ref="A127:A128"/>
    <mergeCell ref="B127:D127"/>
    <mergeCell ref="C129:C136"/>
    <mergeCell ref="A137:L137"/>
    <mergeCell ref="A139:A141"/>
    <mergeCell ref="B139:D140"/>
    <mergeCell ref="A1:M1"/>
    <mergeCell ref="A184:H184"/>
    <mergeCell ref="I184:L184"/>
    <mergeCell ref="A187:M187"/>
    <mergeCell ref="A179:L179"/>
    <mergeCell ref="A181:H181"/>
    <mergeCell ref="I181:L181"/>
    <mergeCell ref="A182:H182"/>
    <mergeCell ref="I182:L182"/>
    <mergeCell ref="A183:H183"/>
    <mergeCell ref="I183:L183"/>
    <mergeCell ref="C142:C149"/>
    <mergeCell ref="C150:C151"/>
    <mergeCell ref="A152:L152"/>
    <mergeCell ref="A155:A156"/>
    <mergeCell ref="B155:C155"/>
  </mergeCells>
  <pageMargins left="0.70866141732283472" right="0.70866141732283472" top="0.74803149606299213" bottom="0.74803149606299213" header="0.31496062992125984" footer="0.31496062992125984"/>
  <pageSetup scale="41" fitToHeight="0" orientation="landscape" r:id="rId1"/>
  <headerFooter>
    <oddFooter>&amp;C&amp;P</oddFooter>
  </headerFooter>
  <rowBreaks count="3" manualBreakCount="3">
    <brk id="60" max="9" man="1"/>
    <brk id="106" max="9" man="1"/>
    <brk id="1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VR UNIT PROM (2)</vt:lpstr>
      <vt:lpstr>'FORMATO VR UNIT PROM (2)'!Área_de_impresión</vt:lpstr>
      <vt:lpstr>'FORMATO VR UNIT PROM (2)'!Títulos_a_imprimir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Wilson Gualteros Buitrago</dc:creator>
  <cp:lastModifiedBy>Yeny Alexandra Sanchez Chaves</cp:lastModifiedBy>
  <cp:lastPrinted>2017-01-05T12:42:31Z</cp:lastPrinted>
  <dcterms:created xsi:type="dcterms:W3CDTF">2016-11-22T12:41:44Z</dcterms:created>
  <dcterms:modified xsi:type="dcterms:W3CDTF">2017-01-11T14:59:31Z</dcterms:modified>
</cp:coreProperties>
</file>