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Plan Anticorrupcion y Atención al Ciudadano\2017\"/>
    </mc:Choice>
  </mc:AlternateContent>
  <bookViews>
    <workbookView xWindow="0" yWindow="120" windowWidth="11595" windowHeight="8700" tabRatio="722"/>
  </bookViews>
  <sheets>
    <sheet name="Componente" sheetId="5" r:id="rId1"/>
    <sheet name="Seguimiento" sheetId="7" r:id="rId2"/>
    <sheet name="Mapa" sheetId="12" r:id="rId3"/>
    <sheet name="Def.Riesgo" sheetId="9" r:id="rId4"/>
    <sheet name="Impacto" sheetId="10" r:id="rId5"/>
    <sheet name="Control" sheetId="13" r:id="rId6"/>
    <sheet name="Medicion Riesgo" sheetId="6" r:id="rId7"/>
    <sheet name="Valor-Riesgo" sheetId="2" state="hidden" r:id="rId8"/>
    <sheet name="Aspectos" sheetId="4" r:id="rId9"/>
  </sheets>
  <definedNames>
    <definedName name="_xlnm._FilterDatabase" localSheetId="2" hidden="1">Mapa!$A$4:$W$56</definedName>
    <definedName name="_xlnm.Print_Area" localSheetId="0">Componente!$A$1:$I$47</definedName>
    <definedName name="_xlnm.Print_Titles" localSheetId="0">Componente!$1:$3</definedName>
    <definedName name="_xlnm.Print_Titles" localSheetId="3">Def.Riesgo!$1:$4</definedName>
    <definedName name="_xlnm.Print_Titles" localSheetId="2">Mapa!$A:$C,Mapa!$1:$9</definedName>
    <definedName name="_xlnm.Print_Titles" localSheetId="1">Seguimiento!$1:$4</definedName>
  </definedNames>
  <calcPr calcId="152511"/>
</workbook>
</file>

<file path=xl/calcChain.xml><?xml version="1.0" encoding="utf-8"?>
<calcChain xmlns="http://schemas.openxmlformats.org/spreadsheetml/2006/main">
  <c r="J56" i="12" l="1"/>
  <c r="J55" i="12"/>
  <c r="J54" i="12"/>
  <c r="J53" i="12"/>
  <c r="J52" i="12"/>
  <c r="J51" i="12"/>
  <c r="J50" i="12"/>
  <c r="J49" i="12"/>
  <c r="J48" i="12"/>
  <c r="J47" i="12"/>
  <c r="J46" i="12"/>
  <c r="J45" i="12"/>
  <c r="J44" i="12"/>
  <c r="J43" i="12"/>
  <c r="J42" i="12"/>
  <c r="J41" i="12"/>
  <c r="J40" i="12"/>
  <c r="J39" i="12"/>
  <c r="J38" i="12"/>
  <c r="J37" i="12"/>
  <c r="I42" i="5"/>
  <c r="I41" i="5"/>
  <c r="I40" i="5"/>
  <c r="I39" i="5"/>
  <c r="I38" i="5"/>
  <c r="I37" i="5"/>
  <c r="I36" i="5"/>
  <c r="I35" i="5"/>
  <c r="I34" i="5"/>
  <c r="I31" i="5"/>
  <c r="I30" i="5"/>
  <c r="I29" i="5"/>
  <c r="I28" i="5"/>
  <c r="I27" i="5"/>
  <c r="I26" i="5"/>
  <c r="I25" i="5"/>
  <c r="I24" i="5"/>
  <c r="I23" i="5"/>
  <c r="L25" i="7"/>
  <c r="I25" i="7"/>
  <c r="E32" i="12" l="1"/>
  <c r="L44" i="12" l="1"/>
  <c r="M44" i="12" s="1"/>
  <c r="A309" i="13"/>
  <c r="H309" i="13"/>
  <c r="B1187" i="10"/>
  <c r="E1179" i="10"/>
  <c r="D1178" i="10"/>
  <c r="C1185" i="10" s="1"/>
  <c r="A228" i="13"/>
  <c r="B881" i="10"/>
  <c r="B51" i="9"/>
  <c r="B50" i="9"/>
  <c r="B49" i="9"/>
  <c r="B48" i="9"/>
  <c r="B47" i="9"/>
  <c r="B46" i="9"/>
  <c r="B45" i="9"/>
  <c r="B44" i="9"/>
  <c r="B43" i="9"/>
  <c r="B42" i="9"/>
  <c r="B41" i="9"/>
  <c r="B40" i="9"/>
  <c r="B39" i="9"/>
  <c r="B38" i="9"/>
  <c r="B37" i="9"/>
  <c r="B36" i="9"/>
  <c r="B35" i="9"/>
  <c r="B34" i="9"/>
  <c r="B33" i="9"/>
  <c r="B32" i="9"/>
  <c r="B31" i="9"/>
  <c r="B30" i="9"/>
  <c r="B29" i="9"/>
  <c r="B28" i="9"/>
  <c r="B27" i="9"/>
  <c r="B26" i="9"/>
  <c r="B25" i="9"/>
  <c r="B24" i="9"/>
  <c r="B23" i="9"/>
  <c r="B22" i="9"/>
  <c r="B21" i="9"/>
  <c r="B20" i="9"/>
  <c r="B19" i="9"/>
  <c r="B18" i="9"/>
  <c r="B17" i="9"/>
  <c r="B16" i="9"/>
  <c r="B15" i="9"/>
  <c r="B14" i="9"/>
  <c r="B13" i="9"/>
  <c r="B12" i="9"/>
  <c r="B11" i="9"/>
  <c r="B10" i="9"/>
  <c r="B9" i="9"/>
  <c r="B8" i="9"/>
  <c r="B7" i="9"/>
  <c r="B6" i="9"/>
  <c r="D15" i="7"/>
  <c r="C1181" i="10" l="1"/>
  <c r="I44" i="12" s="1"/>
  <c r="D1181" i="10"/>
  <c r="C1183" i="10"/>
  <c r="C1184" i="10"/>
  <c r="B1595" i="10"/>
  <c r="B1561" i="10"/>
  <c r="B1527" i="10"/>
  <c r="A31" i="10"/>
  <c r="L33" i="12"/>
  <c r="L56" i="12"/>
  <c r="M56" i="12" s="1"/>
  <c r="L55" i="12"/>
  <c r="M55" i="12" s="1"/>
  <c r="A417" i="13"/>
  <c r="A408" i="13"/>
  <c r="A399" i="13"/>
  <c r="A390" i="13"/>
  <c r="A381" i="13"/>
  <c r="A372" i="13"/>
  <c r="A363" i="13"/>
  <c r="A354" i="13"/>
  <c r="A345" i="13"/>
  <c r="A336" i="13"/>
  <c r="A327" i="13"/>
  <c r="A318" i="13"/>
  <c r="A300" i="13"/>
  <c r="A291" i="13"/>
  <c r="A282" i="13"/>
  <c r="A273" i="13"/>
  <c r="A264" i="13"/>
  <c r="A255" i="13"/>
  <c r="A246" i="13"/>
  <c r="A237" i="13"/>
  <c r="A219" i="13"/>
  <c r="A210" i="13"/>
  <c r="L50" i="12"/>
  <c r="O44" i="12" l="1"/>
  <c r="E11" i="12"/>
  <c r="A6" i="9" l="1"/>
  <c r="A65" i="10"/>
  <c r="A10" i="13"/>
  <c r="B1493" i="10"/>
  <c r="B1459" i="10"/>
  <c r="B1425" i="10"/>
  <c r="B1391" i="10"/>
  <c r="B1357" i="10"/>
  <c r="B1323" i="10"/>
  <c r="B1289" i="10"/>
  <c r="B1255" i="10"/>
  <c r="B1221" i="10"/>
  <c r="B1153" i="10"/>
  <c r="B1119" i="10"/>
  <c r="B1085" i="10"/>
  <c r="B1051" i="10"/>
  <c r="B1017" i="10"/>
  <c r="B983" i="10"/>
  <c r="B949" i="10"/>
  <c r="B915" i="10"/>
  <c r="B847" i="10"/>
  <c r="B813" i="10"/>
  <c r="B779" i="10"/>
  <c r="B745" i="10"/>
  <c r="B711" i="10"/>
  <c r="B677" i="10"/>
  <c r="B643" i="10"/>
  <c r="B609" i="10"/>
  <c r="B575" i="10"/>
  <c r="B541" i="10"/>
  <c r="B507" i="10"/>
  <c r="B473" i="10"/>
  <c r="B439" i="10"/>
  <c r="B405" i="10"/>
  <c r="B371" i="10"/>
  <c r="B337" i="10"/>
  <c r="B303" i="10"/>
  <c r="B269" i="10"/>
  <c r="B235" i="10"/>
  <c r="B201" i="10"/>
  <c r="B167" i="10"/>
  <c r="B133" i="10"/>
  <c r="B99" i="10"/>
  <c r="B65" i="10"/>
  <c r="B31" i="10"/>
  <c r="B5" i="9"/>
  <c r="M57" i="12"/>
  <c r="N56" i="12" s="1"/>
  <c r="N55" i="12"/>
  <c r="N54" i="12"/>
  <c r="L54" i="12"/>
  <c r="M54" i="12" s="1"/>
  <c r="N53" i="12" s="1"/>
  <c r="L53" i="12"/>
  <c r="L52" i="12"/>
  <c r="L51" i="12"/>
  <c r="L49" i="12"/>
  <c r="L48" i="12"/>
  <c r="M48" i="12" s="1"/>
  <c r="N47" i="12" s="1"/>
  <c r="L47" i="12"/>
  <c r="M47" i="12" s="1"/>
  <c r="N46" i="12" s="1"/>
  <c r="L46" i="12"/>
  <c r="M46" i="12" s="1"/>
  <c r="L45" i="12"/>
  <c r="M45" i="12" s="1"/>
  <c r="N43" i="12" s="1"/>
  <c r="L43" i="12"/>
  <c r="M43" i="12" s="1"/>
  <c r="N42" i="12" s="1"/>
  <c r="L42" i="12"/>
  <c r="M42" i="12" s="1"/>
  <c r="N41" i="12" s="1"/>
  <c r="L41" i="12"/>
  <c r="M41" i="12" s="1"/>
  <c r="N40" i="12" s="1"/>
  <c r="L40" i="12"/>
  <c r="M40" i="12" s="1"/>
  <c r="N39" i="12" s="1"/>
  <c r="L39" i="12"/>
  <c r="M39" i="12" s="1"/>
  <c r="N38" i="12" s="1"/>
  <c r="L38" i="12"/>
  <c r="M38" i="12" s="1"/>
  <c r="N37" i="12" s="1"/>
  <c r="L37" i="12"/>
  <c r="M37" i="12" s="1"/>
  <c r="N36" i="12" s="1"/>
  <c r="L36" i="12"/>
  <c r="L35" i="12"/>
  <c r="L34" i="12"/>
  <c r="L32" i="12"/>
  <c r="M32" i="12" s="1"/>
  <c r="N32" i="12" s="1"/>
  <c r="L31" i="12"/>
  <c r="M31" i="12" s="1"/>
  <c r="N31" i="12" s="1"/>
  <c r="L30" i="12"/>
  <c r="M30" i="12" s="1"/>
  <c r="N30" i="12" s="1"/>
  <c r="L29" i="12"/>
  <c r="M29" i="12" s="1"/>
  <c r="N29" i="12" s="1"/>
  <c r="L28" i="12"/>
  <c r="M28" i="12" s="1"/>
  <c r="N28" i="12" s="1"/>
  <c r="L27" i="12"/>
  <c r="M27" i="12" s="1"/>
  <c r="N27" i="12" s="1"/>
  <c r="L26" i="12"/>
  <c r="M26" i="12" s="1"/>
  <c r="N26" i="12" s="1"/>
  <c r="L25" i="12"/>
  <c r="L24" i="12"/>
  <c r="L23" i="12"/>
  <c r="L22" i="12"/>
  <c r="L21" i="12"/>
  <c r="L20" i="12"/>
  <c r="L19" i="12"/>
  <c r="L18" i="12"/>
  <c r="L17" i="12"/>
  <c r="L16" i="12"/>
  <c r="L15" i="12"/>
  <c r="L14" i="12"/>
  <c r="L13" i="12"/>
  <c r="L12" i="12"/>
  <c r="L11" i="12"/>
  <c r="L10" i="12"/>
  <c r="N45" i="12" l="1"/>
  <c r="N44" i="12"/>
  <c r="P44" i="12" s="1"/>
  <c r="M53" i="12"/>
  <c r="N52" i="12" s="1"/>
  <c r="H417" i="13"/>
  <c r="H408" i="13"/>
  <c r="H399" i="13"/>
  <c r="H390" i="13"/>
  <c r="H381" i="13"/>
  <c r="M52" i="12" s="1"/>
  <c r="N51" i="12" s="1"/>
  <c r="H372" i="13"/>
  <c r="M51" i="12" s="1"/>
  <c r="N50" i="12" s="1"/>
  <c r="H363" i="13"/>
  <c r="M50" i="12" s="1"/>
  <c r="N49" i="12" s="1"/>
  <c r="H354" i="13"/>
  <c r="M49" i="12" s="1"/>
  <c r="N48" i="12" s="1"/>
  <c r="H345" i="13"/>
  <c r="H336" i="13"/>
  <c r="H327" i="13"/>
  <c r="H318" i="13"/>
  <c r="H300" i="13"/>
  <c r="H291" i="13"/>
  <c r="H282" i="13"/>
  <c r="H273" i="13"/>
  <c r="H264" i="13"/>
  <c r="H255" i="13"/>
  <c r="H246" i="13"/>
  <c r="H237" i="13"/>
  <c r="M36" i="12" s="1"/>
  <c r="N35" i="12" s="1"/>
  <c r="H228" i="13"/>
  <c r="M35" i="12" s="1"/>
  <c r="N34" i="12" s="1"/>
  <c r="H219" i="13"/>
  <c r="M34" i="12" s="1"/>
  <c r="N33" i="12" s="1"/>
  <c r="A201" i="13"/>
  <c r="H210" i="13"/>
  <c r="M33" i="12" s="1"/>
  <c r="H201" i="13"/>
  <c r="A192" i="13"/>
  <c r="A183" i="13"/>
  <c r="A174" i="13"/>
  <c r="A165" i="13"/>
  <c r="A156" i="13"/>
  <c r="A147" i="13"/>
  <c r="A138" i="13"/>
  <c r="A129" i="13"/>
  <c r="A120" i="13"/>
  <c r="A111" i="13"/>
  <c r="A102" i="13"/>
  <c r="A93" i="13"/>
  <c r="A84" i="13"/>
  <c r="A75" i="13"/>
  <c r="A66" i="13"/>
  <c r="A57" i="13"/>
  <c r="A48" i="13"/>
  <c r="A39" i="13"/>
  <c r="A30" i="13"/>
  <c r="A21" i="13"/>
  <c r="H192" i="13"/>
  <c r="H183" i="13"/>
  <c r="H174" i="13"/>
  <c r="H165" i="13"/>
  <c r="H156" i="13"/>
  <c r="H147" i="13"/>
  <c r="H138" i="13"/>
  <c r="M25" i="12" s="1"/>
  <c r="N25" i="12" s="1"/>
  <c r="H129" i="13"/>
  <c r="M24" i="12" s="1"/>
  <c r="N24" i="12" s="1"/>
  <c r="H120" i="13"/>
  <c r="M23" i="12" s="1"/>
  <c r="N23" i="12" s="1"/>
  <c r="H111" i="13"/>
  <c r="M22" i="12" s="1"/>
  <c r="N22" i="12" s="1"/>
  <c r="H102" i="13"/>
  <c r="M21" i="12" s="1"/>
  <c r="N21" i="12" s="1"/>
  <c r="H93" i="13"/>
  <c r="M20" i="12" s="1"/>
  <c r="N20" i="12" s="1"/>
  <c r="H84" i="13"/>
  <c r="M19" i="12" s="1"/>
  <c r="N19" i="12" s="1"/>
  <c r="H75" i="13"/>
  <c r="M18" i="12" s="1"/>
  <c r="N18" i="12" s="1"/>
  <c r="H66" i="13"/>
  <c r="M17" i="12" s="1"/>
  <c r="N17" i="12" s="1"/>
  <c r="H57" i="13"/>
  <c r="M16" i="12" s="1"/>
  <c r="N16" i="12" s="1"/>
  <c r="H48" i="13"/>
  <c r="M15" i="12" s="1"/>
  <c r="N15" i="12" s="1"/>
  <c r="H39" i="13"/>
  <c r="M14" i="12" s="1"/>
  <c r="N14" i="12" s="1"/>
  <c r="H30" i="13"/>
  <c r="M13" i="12" s="1"/>
  <c r="N13" i="12" s="1"/>
  <c r="H21" i="13"/>
  <c r="M12" i="12" s="1"/>
  <c r="N12" i="12" s="1"/>
  <c r="A12" i="13"/>
  <c r="H12" i="13"/>
  <c r="M11" i="12" s="1"/>
  <c r="N11" i="12" s="1"/>
  <c r="A3" i="13"/>
  <c r="H3" i="13"/>
  <c r="M10" i="12" s="1"/>
  <c r="N10" i="12" s="1"/>
  <c r="N21" i="7" l="1"/>
  <c r="N20" i="7"/>
  <c r="C24" i="7"/>
  <c r="C23" i="7"/>
  <c r="C22" i="7"/>
  <c r="C21" i="7"/>
  <c r="C20" i="7"/>
  <c r="D8" i="7" l="1"/>
  <c r="D9" i="7" s="1"/>
  <c r="D10" i="7" s="1"/>
  <c r="D11" i="7" s="1"/>
  <c r="D12" i="7" s="1"/>
  <c r="D13" i="7" s="1"/>
  <c r="D14" i="7" s="1"/>
  <c r="D16" i="7" s="1"/>
  <c r="D17" i="7" s="1"/>
  <c r="D18" i="7" s="1"/>
  <c r="D19" i="7" s="1"/>
  <c r="D20" i="7" s="1"/>
  <c r="D21" i="7" s="1"/>
  <c r="D22" i="7" s="1"/>
  <c r="D23" i="7" s="1"/>
  <c r="D24" i="7" s="1"/>
  <c r="C19" i="7"/>
  <c r="F25" i="7" l="1"/>
  <c r="I43" i="5" l="1"/>
  <c r="F26" i="7" s="1"/>
  <c r="G26" i="7" s="1"/>
  <c r="M25" i="7"/>
  <c r="J25" i="7"/>
  <c r="G25" i="7"/>
  <c r="E1587" i="10" l="1"/>
  <c r="D1586" i="10"/>
  <c r="E1553" i="10"/>
  <c r="D1552" i="10"/>
  <c r="C1558" i="10" s="1"/>
  <c r="E1519" i="10"/>
  <c r="D1518" i="10"/>
  <c r="E1485" i="10"/>
  <c r="D1484" i="10"/>
  <c r="E1451" i="10"/>
  <c r="D1450" i="10"/>
  <c r="E1417" i="10"/>
  <c r="D1416" i="10"/>
  <c r="E1383" i="10"/>
  <c r="D1382" i="10"/>
  <c r="E1349" i="10"/>
  <c r="D1348" i="10"/>
  <c r="E1315" i="10"/>
  <c r="D1314" i="10"/>
  <c r="E1281" i="10"/>
  <c r="D1280" i="10"/>
  <c r="E1247" i="10"/>
  <c r="D1246" i="10"/>
  <c r="E1213" i="10"/>
  <c r="D1212" i="10"/>
  <c r="E1145" i="10"/>
  <c r="D1144" i="10"/>
  <c r="E1111" i="10"/>
  <c r="D1110" i="10"/>
  <c r="E1077" i="10"/>
  <c r="D1076" i="10"/>
  <c r="E1043" i="10"/>
  <c r="D1042" i="10"/>
  <c r="E1009" i="10"/>
  <c r="D1008" i="10"/>
  <c r="E975" i="10"/>
  <c r="D974" i="10"/>
  <c r="E941" i="10"/>
  <c r="D940" i="10"/>
  <c r="E907" i="10"/>
  <c r="D906" i="10"/>
  <c r="E873" i="10"/>
  <c r="D872" i="10"/>
  <c r="E839" i="10"/>
  <c r="D838" i="10"/>
  <c r="E805" i="10"/>
  <c r="D804" i="10"/>
  <c r="D807" i="10" s="1"/>
  <c r="E771" i="10"/>
  <c r="D770" i="10"/>
  <c r="D773" i="10" s="1"/>
  <c r="E737" i="10"/>
  <c r="D736" i="10"/>
  <c r="D739" i="10" s="1"/>
  <c r="E703" i="10"/>
  <c r="D702" i="10"/>
  <c r="D705" i="10" s="1"/>
  <c r="E669" i="10"/>
  <c r="D668" i="10"/>
  <c r="D671" i="10" s="1"/>
  <c r="C877" i="10" l="1"/>
  <c r="C875" i="10"/>
  <c r="C1011" i="10"/>
  <c r="C1013" i="10"/>
  <c r="C1149" i="10"/>
  <c r="C1147" i="10"/>
  <c r="I43" i="12" s="1"/>
  <c r="C1319" i="10"/>
  <c r="C1317" i="10"/>
  <c r="I48" i="12" s="1"/>
  <c r="C1455" i="10"/>
  <c r="C1453" i="10"/>
  <c r="C913" i="10"/>
  <c r="C909" i="10"/>
  <c r="I36" i="12" s="1"/>
  <c r="C911" i="10"/>
  <c r="D1045" i="10"/>
  <c r="C1045" i="10"/>
  <c r="I40" i="12" s="1"/>
  <c r="O40" i="12" s="1"/>
  <c r="P40" i="12" s="1"/>
  <c r="C1047" i="10"/>
  <c r="C1591" i="10"/>
  <c r="C1589" i="10"/>
  <c r="I56" i="12" s="1"/>
  <c r="C1215" i="10"/>
  <c r="C1217" i="10"/>
  <c r="D1351" i="10"/>
  <c r="C1351" i="10"/>
  <c r="I49" i="12" s="1"/>
  <c r="O49" i="12" s="1"/>
  <c r="P49" i="12" s="1"/>
  <c r="C1353" i="10"/>
  <c r="C1487" i="10"/>
  <c r="I53" i="12" s="1"/>
  <c r="C1489" i="10"/>
  <c r="C943" i="10"/>
  <c r="C945" i="10"/>
  <c r="D1079" i="10"/>
  <c r="C1079" i="10"/>
  <c r="C1081" i="10"/>
  <c r="C1249" i="10"/>
  <c r="I46" i="12" s="1"/>
  <c r="C1251" i="10"/>
  <c r="C1385" i="10"/>
  <c r="I50" i="12" s="1"/>
  <c r="C1387" i="10"/>
  <c r="C1521" i="10"/>
  <c r="I54" i="12" s="1"/>
  <c r="C1523" i="10"/>
  <c r="C843" i="10"/>
  <c r="C841" i="10"/>
  <c r="I34" i="12" s="1"/>
  <c r="C979" i="10"/>
  <c r="C977" i="10"/>
  <c r="I38" i="12" s="1"/>
  <c r="C1115" i="10"/>
  <c r="C1113" i="10"/>
  <c r="I42" i="12" s="1"/>
  <c r="C1286" i="10"/>
  <c r="C1285" i="10"/>
  <c r="C1283" i="10"/>
  <c r="I47" i="12" s="1"/>
  <c r="C1421" i="10"/>
  <c r="C1419" i="10"/>
  <c r="I51" i="12" s="1"/>
  <c r="C1555" i="10"/>
  <c r="I55" i="12" s="1"/>
  <c r="C1557" i="10"/>
  <c r="C1593" i="10"/>
  <c r="D1589" i="10"/>
  <c r="C1559" i="10"/>
  <c r="D1555" i="10"/>
  <c r="C1525" i="10"/>
  <c r="C1524" i="10"/>
  <c r="D1521" i="10"/>
  <c r="C1491" i="10"/>
  <c r="D1487" i="10"/>
  <c r="C1457" i="10"/>
  <c r="D1453" i="10"/>
  <c r="C1423" i="10"/>
  <c r="D1419" i="10"/>
  <c r="C1389" i="10"/>
  <c r="D1385" i="10"/>
  <c r="C1321" i="10"/>
  <c r="D1317" i="10"/>
  <c r="C1320" i="10"/>
  <c r="D1283" i="10"/>
  <c r="C1287" i="10"/>
  <c r="C1253" i="10"/>
  <c r="D1249" i="10"/>
  <c r="C1219" i="10"/>
  <c r="D1215" i="10"/>
  <c r="C1150" i="10"/>
  <c r="D1147" i="10"/>
  <c r="C1151" i="10"/>
  <c r="D1113" i="10"/>
  <c r="C1048" i="10"/>
  <c r="C1049" i="10"/>
  <c r="C1015" i="10"/>
  <c r="D1011" i="10"/>
  <c r="C980" i="10"/>
  <c r="D977" i="10"/>
  <c r="C947" i="10"/>
  <c r="D943" i="10"/>
  <c r="C912" i="10"/>
  <c r="D909" i="10"/>
  <c r="C878" i="10"/>
  <c r="D875" i="10"/>
  <c r="D841" i="10"/>
  <c r="I39" i="12"/>
  <c r="C1592" i="10"/>
  <c r="C743" i="10"/>
  <c r="C742" i="10"/>
  <c r="C741" i="10"/>
  <c r="C739" i="10"/>
  <c r="I31" i="12" s="1"/>
  <c r="I35" i="12"/>
  <c r="C810" i="10"/>
  <c r="C809" i="10"/>
  <c r="C807" i="10"/>
  <c r="I33" i="12" s="1"/>
  <c r="C811" i="10"/>
  <c r="C1456" i="10"/>
  <c r="C705" i="10"/>
  <c r="I30" i="12" s="1"/>
  <c r="C707" i="10"/>
  <c r="C709" i="10"/>
  <c r="C708" i="10"/>
  <c r="C879" i="10"/>
  <c r="C1014" i="10"/>
  <c r="C675" i="10"/>
  <c r="C674" i="10"/>
  <c r="C673" i="10"/>
  <c r="C671" i="10"/>
  <c r="C777" i="10"/>
  <c r="C776" i="10"/>
  <c r="C775" i="10"/>
  <c r="C773" i="10"/>
  <c r="I32" i="12" s="1"/>
  <c r="C981" i="10"/>
  <c r="C1354" i="10"/>
  <c r="I52" i="12"/>
  <c r="C1355" i="10"/>
  <c r="C1388" i="10"/>
  <c r="C1422" i="10"/>
  <c r="C1490" i="10"/>
  <c r="C1082" i="10"/>
  <c r="C844" i="10"/>
  <c r="I37" i="12"/>
  <c r="C1083" i="10"/>
  <c r="C1116" i="10"/>
  <c r="I45" i="12"/>
  <c r="C845" i="10"/>
  <c r="C1117" i="10"/>
  <c r="C1218" i="10"/>
  <c r="C946" i="10"/>
  <c r="C1252" i="10"/>
  <c r="I41" i="12"/>
  <c r="E635" i="10"/>
  <c r="D634" i="10"/>
  <c r="D637" i="10" s="1"/>
  <c r="E601" i="10"/>
  <c r="D600" i="10"/>
  <c r="D603" i="10" s="1"/>
  <c r="E567" i="10"/>
  <c r="D566" i="10"/>
  <c r="D569" i="10" s="1"/>
  <c r="E533" i="10"/>
  <c r="D532" i="10"/>
  <c r="D535" i="10" s="1"/>
  <c r="E499" i="10"/>
  <c r="D498" i="10"/>
  <c r="D501" i="10" s="1"/>
  <c r="E465" i="10"/>
  <c r="D464" i="10"/>
  <c r="D467" i="10" s="1"/>
  <c r="E431" i="10"/>
  <c r="D430" i="10"/>
  <c r="D433" i="10" s="1"/>
  <c r="E397" i="10"/>
  <c r="D396" i="10"/>
  <c r="D399" i="10" s="1"/>
  <c r="E363" i="10"/>
  <c r="D362" i="10"/>
  <c r="D365" i="10" s="1"/>
  <c r="E329" i="10"/>
  <c r="D328" i="10"/>
  <c r="D331" i="10" s="1"/>
  <c r="E295" i="10"/>
  <c r="D294" i="10"/>
  <c r="D297" i="10" s="1"/>
  <c r="E261" i="10"/>
  <c r="D260" i="10"/>
  <c r="D263" i="10" s="1"/>
  <c r="E227" i="10"/>
  <c r="D226" i="10"/>
  <c r="D229" i="10" s="1"/>
  <c r="E193" i="10"/>
  <c r="D192" i="10"/>
  <c r="D195" i="10" s="1"/>
  <c r="E159" i="10"/>
  <c r="D158" i="10"/>
  <c r="D161" i="10" s="1"/>
  <c r="E125" i="10"/>
  <c r="D124" i="10"/>
  <c r="D127" i="10" s="1"/>
  <c r="E91" i="10"/>
  <c r="D90" i="10"/>
  <c r="D93" i="10" s="1"/>
  <c r="E57" i="10"/>
  <c r="D56" i="10"/>
  <c r="D59" i="10" s="1"/>
  <c r="N22" i="7"/>
  <c r="O50" i="12" l="1"/>
  <c r="P50" i="12" s="1"/>
  <c r="O51" i="12"/>
  <c r="P51" i="12" s="1"/>
  <c r="J33" i="12"/>
  <c r="O33" i="12"/>
  <c r="P33" i="12" s="1"/>
  <c r="O56" i="12"/>
  <c r="P56" i="12" s="1"/>
  <c r="O39" i="12"/>
  <c r="P39" i="12" s="1"/>
  <c r="O42" i="12"/>
  <c r="P42" i="12" s="1"/>
  <c r="J36" i="12"/>
  <c r="O36" i="12"/>
  <c r="P36" i="12" s="1"/>
  <c r="J34" i="12"/>
  <c r="O34" i="12"/>
  <c r="P34" i="12" s="1"/>
  <c r="O43" i="12"/>
  <c r="P43" i="12" s="1"/>
  <c r="O37" i="12"/>
  <c r="P37" i="12" s="1"/>
  <c r="O54" i="12"/>
  <c r="P54" i="12" s="1"/>
  <c r="O45" i="12"/>
  <c r="P45" i="12" s="1"/>
  <c r="O55" i="12"/>
  <c r="P55" i="12" s="1"/>
  <c r="J32" i="12"/>
  <c r="O32" i="12"/>
  <c r="P32" i="12" s="1"/>
  <c r="J31" i="12"/>
  <c r="O31" i="12"/>
  <c r="P31" i="12" s="1"/>
  <c r="O47" i="12"/>
  <c r="P47" i="12" s="1"/>
  <c r="O53" i="12"/>
  <c r="P53" i="12" s="1"/>
  <c r="O41" i="12"/>
  <c r="P41" i="12" s="1"/>
  <c r="O46" i="12"/>
  <c r="P46" i="12" s="1"/>
  <c r="J30" i="12"/>
  <c r="O30" i="12"/>
  <c r="P30" i="12" s="1"/>
  <c r="O38" i="12"/>
  <c r="P38" i="12" s="1"/>
  <c r="O52" i="12"/>
  <c r="P52" i="12" s="1"/>
  <c r="O48" i="12"/>
  <c r="P48" i="12" s="1"/>
  <c r="J35" i="12"/>
  <c r="O35" i="12"/>
  <c r="P35" i="12" s="1"/>
  <c r="C131" i="10"/>
  <c r="C130" i="10"/>
  <c r="C129" i="10"/>
  <c r="C127" i="10"/>
  <c r="I13" i="12" s="1"/>
  <c r="C263" i="10"/>
  <c r="I17" i="12" s="1"/>
  <c r="C266" i="10"/>
  <c r="C265" i="10"/>
  <c r="C267" i="10"/>
  <c r="C403" i="10"/>
  <c r="C402" i="10"/>
  <c r="C401" i="10"/>
  <c r="C399" i="10"/>
  <c r="I21" i="12" s="1"/>
  <c r="C537" i="10"/>
  <c r="C535" i="10"/>
  <c r="I25" i="12" s="1"/>
  <c r="C539" i="10"/>
  <c r="C538" i="10"/>
  <c r="C163" i="10"/>
  <c r="C161" i="10"/>
  <c r="I14" i="12" s="1"/>
  <c r="C165" i="10"/>
  <c r="C164" i="10"/>
  <c r="C301" i="10"/>
  <c r="C300" i="10"/>
  <c r="C299" i="10"/>
  <c r="C297" i="10"/>
  <c r="I18" i="12" s="1"/>
  <c r="C435" i="10"/>
  <c r="C433" i="10"/>
  <c r="I22" i="12" s="1"/>
  <c r="C437" i="10"/>
  <c r="C436" i="10"/>
  <c r="C573" i="10"/>
  <c r="C572" i="10"/>
  <c r="C571" i="10"/>
  <c r="C569" i="10"/>
  <c r="I26" i="12" s="1"/>
  <c r="C331" i="10"/>
  <c r="I19" i="12" s="1"/>
  <c r="C335" i="10"/>
  <c r="C334" i="10"/>
  <c r="C333" i="10"/>
  <c r="C603" i="10"/>
  <c r="I27" i="12" s="1"/>
  <c r="C607" i="10"/>
  <c r="C606" i="10"/>
  <c r="C605" i="10"/>
  <c r="C63" i="10"/>
  <c r="C62" i="10"/>
  <c r="C61" i="10"/>
  <c r="C59" i="10"/>
  <c r="I11" i="12" s="1"/>
  <c r="C470" i="10"/>
  <c r="C469" i="10"/>
  <c r="C467" i="10"/>
  <c r="I23" i="12" s="1"/>
  <c r="C471" i="10"/>
  <c r="C198" i="10"/>
  <c r="C197" i="10"/>
  <c r="C199" i="10"/>
  <c r="C195" i="10"/>
  <c r="I15" i="12" s="1"/>
  <c r="C95" i="10"/>
  <c r="C93" i="10"/>
  <c r="I12" i="12" s="1"/>
  <c r="C97" i="10"/>
  <c r="C96" i="10"/>
  <c r="C233" i="10"/>
  <c r="C232" i="10"/>
  <c r="C231" i="10"/>
  <c r="C229" i="10"/>
  <c r="I16" i="12" s="1"/>
  <c r="C368" i="10"/>
  <c r="C367" i="10"/>
  <c r="C365" i="10"/>
  <c r="I20" i="12" s="1"/>
  <c r="C369" i="10"/>
  <c r="C505" i="10"/>
  <c r="C504" i="10"/>
  <c r="C501" i="10"/>
  <c r="I24" i="12" s="1"/>
  <c r="C503" i="10"/>
  <c r="C640" i="10"/>
  <c r="C639" i="10"/>
  <c r="C637" i="10"/>
  <c r="I28" i="12" s="1"/>
  <c r="C641" i="10"/>
  <c r="E23" i="10"/>
  <c r="D22" i="10"/>
  <c r="D25" i="10" s="1"/>
  <c r="J27" i="12" l="1"/>
  <c r="O27" i="12"/>
  <c r="P27" i="12" s="1"/>
  <c r="J17" i="12"/>
  <c r="O17" i="12"/>
  <c r="P17" i="12" s="1"/>
  <c r="J21" i="12"/>
  <c r="O21" i="12"/>
  <c r="P21" i="12" s="1"/>
  <c r="J20" i="12"/>
  <c r="O20" i="12"/>
  <c r="P20" i="12" s="1"/>
  <c r="J23" i="12"/>
  <c r="O23" i="12"/>
  <c r="P23" i="12" s="1"/>
  <c r="J14" i="12"/>
  <c r="O14" i="12"/>
  <c r="P14" i="12" s="1"/>
  <c r="J22" i="12"/>
  <c r="O22" i="12"/>
  <c r="P22" i="12" s="1"/>
  <c r="J25" i="12"/>
  <c r="O25" i="12"/>
  <c r="P25" i="12" s="1"/>
  <c r="J28" i="12"/>
  <c r="O28" i="12"/>
  <c r="P28" i="12" s="1"/>
  <c r="J19" i="12"/>
  <c r="O19" i="12"/>
  <c r="P19" i="12" s="1"/>
  <c r="J26" i="12"/>
  <c r="O26" i="12"/>
  <c r="P26" i="12" s="1"/>
  <c r="J18" i="12"/>
  <c r="O18" i="12"/>
  <c r="P18" i="12" s="1"/>
  <c r="J24" i="12"/>
  <c r="O24" i="12"/>
  <c r="P24" i="12" s="1"/>
  <c r="J16" i="12"/>
  <c r="O16" i="12"/>
  <c r="P16" i="12" s="1"/>
  <c r="J15" i="12"/>
  <c r="O15" i="12"/>
  <c r="P15" i="12" s="1"/>
  <c r="J13" i="12"/>
  <c r="O13" i="12"/>
  <c r="P13" i="12" s="1"/>
  <c r="J12" i="12"/>
  <c r="O12" i="12"/>
  <c r="P12" i="12" s="1"/>
  <c r="J11" i="12"/>
  <c r="O11" i="12"/>
  <c r="P11" i="12" s="1"/>
  <c r="C28" i="10"/>
  <c r="C27" i="10"/>
  <c r="C25" i="10"/>
  <c r="I10" i="12" s="1"/>
  <c r="C29" i="10"/>
  <c r="I29" i="12"/>
  <c r="J10" i="12" l="1"/>
  <c r="O10" i="12"/>
  <c r="P10" i="12" s="1"/>
  <c r="P57" i="12" s="1"/>
  <c r="O57" i="12" s="1"/>
  <c r="J29" i="12"/>
  <c r="O29" i="12"/>
  <c r="P29" i="12" s="1"/>
  <c r="F52" i="9"/>
  <c r="E52" i="9"/>
  <c r="D52" i="9"/>
  <c r="C52" i="9"/>
  <c r="A5" i="9"/>
  <c r="N19" i="7"/>
  <c r="A40" i="5"/>
  <c r="A22" i="7" s="1"/>
  <c r="A19" i="7"/>
  <c r="A16" i="7"/>
  <c r="A12" i="7"/>
  <c r="A10" i="7"/>
  <c r="A7" i="7"/>
  <c r="A5" i="7"/>
  <c r="J57" i="12" l="1"/>
  <c r="I57" i="12" s="1"/>
  <c r="A37" i="5"/>
  <c r="A34" i="5"/>
  <c r="A28" i="5"/>
  <c r="A26" i="5"/>
  <c r="A23" i="5"/>
  <c r="A57" i="12"/>
  <c r="N18" i="7" l="1"/>
  <c r="N17" i="7"/>
  <c r="N16" i="7"/>
  <c r="N15" i="7"/>
  <c r="N14" i="7"/>
  <c r="N13" i="7"/>
  <c r="N12" i="7"/>
  <c r="N11" i="7"/>
  <c r="N10" i="7"/>
  <c r="N9" i="7"/>
  <c r="N8" i="7"/>
  <c r="C18" i="7"/>
  <c r="C17" i="7"/>
  <c r="C16" i="7"/>
  <c r="C15" i="7"/>
  <c r="C14" i="7"/>
  <c r="C13" i="7"/>
  <c r="C12" i="7"/>
  <c r="B7" i="7"/>
  <c r="C9" i="7"/>
  <c r="C8" i="7"/>
  <c r="E12" i="12" l="1"/>
  <c r="N7" i="7"/>
  <c r="C11" i="7"/>
  <c r="C10" i="7"/>
  <c r="A99" i="10" l="1"/>
  <c r="A7" i="9"/>
  <c r="A19" i="13"/>
  <c r="E13" i="12"/>
  <c r="C7" i="7"/>
  <c r="A133" i="10" l="1"/>
  <c r="A8" i="9"/>
  <c r="E14" i="12"/>
  <c r="A28" i="13"/>
  <c r="B24" i="5"/>
  <c r="B8" i="7" s="1"/>
  <c r="D23" i="2"/>
  <c r="E20" i="2" s="1"/>
  <c r="F7" i="2"/>
  <c r="E7" i="2"/>
  <c r="A167" i="10" l="1"/>
  <c r="A9" i="9"/>
  <c r="A37" i="13"/>
  <c r="E15" i="12"/>
  <c r="A10" i="9" s="1"/>
  <c r="B25" i="5"/>
  <c r="B9" i="7" s="1"/>
  <c r="E8" i="2"/>
  <c r="A46" i="13" l="1"/>
  <c r="A201" i="10"/>
  <c r="E16" i="12"/>
  <c r="B26" i="5"/>
  <c r="B10" i="7" s="1"/>
  <c r="A235" i="10" l="1"/>
  <c r="A11" i="9"/>
  <c r="A55" i="13"/>
  <c r="E17" i="12"/>
  <c r="A12" i="9" s="1"/>
  <c r="B27" i="5"/>
  <c r="B11" i="7" s="1"/>
  <c r="A64" i="13" l="1"/>
  <c r="A269" i="10"/>
  <c r="E18" i="12"/>
  <c r="B28" i="5"/>
  <c r="B12" i="7" s="1"/>
  <c r="A303" i="10" l="1"/>
  <c r="A13" i="9"/>
  <c r="A73" i="13"/>
  <c r="E19" i="12"/>
  <c r="A14" i="9" s="1"/>
  <c r="B29" i="5"/>
  <c r="B13" i="7" s="1"/>
  <c r="A82" i="13" l="1"/>
  <c r="A337" i="10"/>
  <c r="E20" i="12"/>
  <c r="A15" i="9" s="1"/>
  <c r="B30" i="5"/>
  <c r="B14" i="7" s="1"/>
  <c r="A91" i="13" l="1"/>
  <c r="A371" i="10"/>
  <c r="E21" i="12"/>
  <c r="A16" i="9" s="1"/>
  <c r="B31" i="5"/>
  <c r="B15" i="7" s="1"/>
  <c r="A100" i="13" l="1"/>
  <c r="A405" i="10"/>
  <c r="E22" i="12"/>
  <c r="A17" i="9" s="1"/>
  <c r="B34" i="5"/>
  <c r="B16" i="7" s="1"/>
  <c r="A109" i="13" l="1"/>
  <c r="A439" i="10"/>
  <c r="E23" i="12"/>
  <c r="B35" i="5"/>
  <c r="B36" i="5" l="1"/>
  <c r="B17" i="7"/>
  <c r="A473" i="10"/>
  <c r="A18" i="9"/>
  <c r="E24" i="12"/>
  <c r="A19" i="9" s="1"/>
  <c r="A118" i="13"/>
  <c r="B18" i="7" l="1"/>
  <c r="B37" i="5"/>
  <c r="B19" i="7" s="1"/>
  <c r="A127" i="13"/>
  <c r="A507" i="10"/>
  <c r="E25" i="12"/>
  <c r="A20" i="9" s="1"/>
  <c r="B38" i="5" l="1"/>
  <c r="B20" i="7" s="1"/>
  <c r="A136" i="13"/>
  <c r="A541" i="10"/>
  <c r="E26" i="12"/>
  <c r="A21" i="9" s="1"/>
  <c r="A145" i="13" l="1"/>
  <c r="A575" i="10"/>
  <c r="E27" i="12"/>
  <c r="A22" i="9" s="1"/>
  <c r="A154" i="13" l="1"/>
  <c r="A609" i="10"/>
  <c r="B39" i="5"/>
  <c r="B21" i="7" s="1"/>
  <c r="E28" i="12"/>
  <c r="A23" i="9" s="1"/>
  <c r="A163" i="13" l="1"/>
  <c r="A643" i="10"/>
  <c r="B40" i="5"/>
  <c r="B22" i="7" s="1"/>
  <c r="E29" i="12"/>
  <c r="A24" i="9" s="1"/>
  <c r="A172" i="13" l="1"/>
  <c r="A677" i="10"/>
  <c r="B41" i="5"/>
  <c r="B23" i="7" s="1"/>
  <c r="E30" i="12"/>
  <c r="A25" i="9" s="1"/>
  <c r="A181" i="13" l="1"/>
  <c r="A711" i="10"/>
  <c r="B42" i="5"/>
  <c r="B24" i="7" s="1"/>
  <c r="E31" i="12"/>
  <c r="A26" i="9" s="1"/>
  <c r="A190" i="13" l="1"/>
  <c r="A745" i="10"/>
  <c r="A779" i="10" l="1"/>
  <c r="A27" i="9"/>
  <c r="A199" i="13"/>
  <c r="E33" i="12"/>
  <c r="A28" i="9" s="1"/>
  <c r="A208" i="13" l="1"/>
  <c r="A813" i="10"/>
  <c r="E34" i="12" l="1"/>
  <c r="A29" i="9" s="1"/>
  <c r="A217" i="13" l="1"/>
  <c r="A847" i="10"/>
  <c r="E35" i="12"/>
  <c r="A30" i="9" s="1"/>
  <c r="A226" i="13" l="1"/>
  <c r="A881" i="10"/>
  <c r="E36" i="12"/>
  <c r="A31" i="9" s="1"/>
  <c r="A235" i="13" l="1"/>
  <c r="A915" i="10"/>
  <c r="E37" i="12"/>
  <c r="A32" i="9" s="1"/>
  <c r="A244" i="13" l="1"/>
  <c r="A949" i="10"/>
  <c r="E38" i="12"/>
  <c r="A33" i="9" s="1"/>
  <c r="A253" i="13" l="1"/>
  <c r="A983" i="10"/>
  <c r="E39" i="12"/>
  <c r="A34" i="9" s="1"/>
  <c r="A262" i="13" l="1"/>
  <c r="A1017" i="10"/>
  <c r="E40" i="12"/>
  <c r="A35" i="9" s="1"/>
  <c r="A271" i="13" l="1"/>
  <c r="A1051" i="10"/>
  <c r="E41" i="12"/>
  <c r="A36" i="9" s="1"/>
  <c r="A280" i="13" l="1"/>
  <c r="A1085" i="10"/>
  <c r="E42" i="12"/>
  <c r="A37" i="9" s="1"/>
  <c r="A289" i="13" l="1"/>
  <c r="A1119" i="10"/>
  <c r="E43" i="12"/>
  <c r="A38" i="9" l="1"/>
  <c r="E44" i="12"/>
  <c r="A298" i="13"/>
  <c r="A1153" i="10"/>
  <c r="A39" i="9" l="1"/>
  <c r="E45" i="12"/>
  <c r="A40" i="9" s="1"/>
  <c r="A1187" i="10"/>
  <c r="A307" i="13"/>
  <c r="A316" i="13"/>
  <c r="A1221" i="10"/>
  <c r="E46" i="12"/>
  <c r="A41" i="9" s="1"/>
  <c r="A325" i="13" l="1"/>
  <c r="A1255" i="10"/>
  <c r="E47" i="12"/>
  <c r="A42" i="9" s="1"/>
  <c r="A334" i="13" l="1"/>
  <c r="A1289" i="10"/>
  <c r="E48" i="12"/>
  <c r="A43" i="9" s="1"/>
  <c r="A343" i="13" l="1"/>
  <c r="A1323" i="10"/>
  <c r="E49" i="12"/>
  <c r="A1357" i="10" l="1"/>
  <c r="A44" i="9"/>
  <c r="E50" i="12"/>
  <c r="A352" i="13"/>
  <c r="A1391" i="10" l="1"/>
  <c r="A45" i="9"/>
  <c r="E51" i="12"/>
  <c r="A361" i="13"/>
  <c r="A1425" i="10" l="1"/>
  <c r="A46" i="9"/>
  <c r="E52" i="12"/>
  <c r="A370" i="13"/>
  <c r="A1459" i="10" l="1"/>
  <c r="A47" i="9"/>
  <c r="E53" i="12"/>
  <c r="A379" i="13"/>
  <c r="A1493" i="10" l="1"/>
  <c r="A48" i="9"/>
  <c r="A388" i="13"/>
  <c r="E54" i="12"/>
  <c r="A49" i="9" s="1"/>
  <c r="A397" i="13" l="1"/>
  <c r="A1527" i="10"/>
  <c r="E55" i="12" l="1"/>
  <c r="A50" i="9" s="1"/>
  <c r="A406" i="13" l="1"/>
  <c r="A1561" i="10"/>
  <c r="E56" i="12"/>
  <c r="A1595" i="10" l="1"/>
  <c r="A51" i="9"/>
  <c r="A415" i="13"/>
  <c r="E57" i="12"/>
</calcChain>
</file>

<file path=xl/comments1.xml><?xml version="1.0" encoding="utf-8"?>
<comments xmlns="http://schemas.openxmlformats.org/spreadsheetml/2006/main">
  <authors>
    <author>REYNALDO ROA PARRA</author>
  </authors>
  <commentList>
    <comment ref="G8" authorId="0" shapeId="0">
      <text>
        <r>
          <rPr>
            <sz val="9"/>
            <color indexed="81"/>
            <rFont val="Tahoma"/>
            <family val="2"/>
          </rPr>
          <t xml:space="preserve">Ejemplo de Consecuencia:
Son los efectos ocasionados por la ocurrencia de un riesgo que afecta los objetivos o procesos de la Corporación, pueden ser una perdida, un daño, un perjuicio, un detrimento.
Decisiones erráticas
*Afectación del clima laboral 
*Sanciones legales 
*Demandas - Pago de Sentencias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
</t>
        </r>
      </text>
    </comment>
    <comment ref="N8" authorId="0" shapeId="0">
      <text>
        <r>
          <rPr>
            <sz val="9"/>
            <color indexed="81"/>
            <rFont val="Tahoma"/>
            <family val="2"/>
          </rPr>
          <t xml:space="preserve">Es el resultante después de los controles, Tomar las medidas conducentes a reducir la probabilidad y el impacto causado por 
</t>
        </r>
      </text>
    </comment>
    <comment ref="G10" authorId="0" shapeId="0">
      <text>
        <r>
          <rPr>
            <sz val="9"/>
            <color indexed="81"/>
            <rFont val="Tahoma"/>
            <family val="2"/>
          </rPr>
          <t xml:space="preserve">Ejemplo de Consecuencia:
Son los efectos ocasionados por la ocurrencia de un riesgo que afecta los objetivos o procesos de la Corporación, pueden ser una perdida, un daño, un perjuicio, un detrimento.
Decisiones erráticas
*Afectación del clima laboral 
*Sanciones legales 
*Demandas - Pago de Sentencias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
</t>
        </r>
      </text>
    </comment>
    <comment ref="G12" authorId="0" shapeId="0">
      <text>
        <r>
          <rPr>
            <sz val="9"/>
            <color indexed="81"/>
            <rFont val="Tahoma"/>
            <family val="2"/>
          </rPr>
          <t xml:space="preserve">Ejemplo de Consecuencia:
Son los efectos ocasionados por la ocurrencia de un riesgo que afecta los objetivos o procesos de la Corporación, pueden ser una perdida, un daño, un perjuicio, un detrimento.
Decisiones erráticas
*Afectación del clima laboral 
*Sanciones legales 
*Demandas - Pago de Sentencias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
</t>
        </r>
      </text>
    </comment>
    <comment ref="G13" authorId="0" shapeId="0">
      <text>
        <r>
          <rPr>
            <sz val="9"/>
            <color indexed="81"/>
            <rFont val="Tahoma"/>
            <family val="2"/>
          </rPr>
          <t xml:space="preserve">Ejemplo de Consecuencia:
Son los efectos ocasionados por la ocurrencia de un riesgo que afecta los objetivos o procesos de la Corporación, pueden ser una perdida, un daño, un perjuicio, un detrimento.
Decisiones erráticas
*Afectación del clima laboral 
*Sanciones legales 
*Demandas - Pago de Sentencias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
</t>
        </r>
      </text>
    </comment>
    <comment ref="G15" authorId="0" shapeId="0">
      <text>
        <r>
          <rPr>
            <sz val="9"/>
            <color indexed="81"/>
            <rFont val="Tahoma"/>
            <family val="2"/>
          </rPr>
          <t xml:space="preserve">Ejemplo de Consecuencia:
Son los efectos ocasionados por la ocurrencia de un riesgo que afecta los objetivos o procesos de la Corporación, pueden ser una perdida, un daño, un perjuicio, un detrimento.
Decisiones erráticas
*Afectación del clima laboral 
*Sanciones legales 
*Demandas - Pago de Sentencias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
</t>
        </r>
      </text>
    </comment>
    <comment ref="G16" authorId="0" shapeId="0">
      <text>
        <r>
          <rPr>
            <sz val="9"/>
            <color indexed="81"/>
            <rFont val="Tahoma"/>
            <family val="2"/>
          </rPr>
          <t xml:space="preserve">Ejemplo de Consecuencia:
Son los efectos ocasionados por la ocurrencia de un riesgo que afecta los objetivos o procesos de la Corporación, pueden ser una perdida, un daño, un perjuicio, un detrimento.
Decisiones erráticas
*Afectación del clima laboral 
*Sanciones legales 
*Demandas - Pago de Sentencias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
</t>
        </r>
      </text>
    </comment>
  </commentList>
</comments>
</file>

<file path=xl/comments2.xml><?xml version="1.0" encoding="utf-8"?>
<comments xmlns="http://schemas.openxmlformats.org/spreadsheetml/2006/main">
  <authors>
    <author>npinedaj</author>
    <author>npineda</author>
    <author>REYNALDO ROA PARRA</author>
  </authors>
  <commentList>
    <comment ref="B2" authorId="0" shapeId="0">
      <text>
        <r>
          <rPr>
            <sz val="8"/>
            <color indexed="81"/>
            <rFont val="Tahoma"/>
            <family val="2"/>
          </rPr>
          <t xml:space="preserve">PREVENTIVO: Se orienta a eliminar las causas del riesgo, para prevenir su ocurrencia o materialización.
</t>
        </r>
      </text>
    </comment>
    <comment ref="C2" authorId="1" shapeId="0">
      <text>
        <r>
          <rPr>
            <sz val="8"/>
            <color indexed="81"/>
            <rFont val="Tahoma"/>
            <family val="2"/>
          </rPr>
          <t>DETECTIVO: aquellos 
que registran un evento después de presentado, sirven para descubrir resultados no previstos y alertar la presencia del riesgo</t>
        </r>
      </text>
    </comment>
    <comment ref="D2" authorId="0" shapeId="0">
      <text>
        <r>
          <rPr>
            <sz val="8"/>
            <color indexed="81"/>
            <rFont val="Tahoma"/>
            <family val="2"/>
          </rPr>
          <t>CORRECTIVO:  aquellos que permiten, después de ser detectado el evento no deseado, el restablecimiento de la actividad</t>
        </r>
      </text>
    </comment>
    <comment ref="F2"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11"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20"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29"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38"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47"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56"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65"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74"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83"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92"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101"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110"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119"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128"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137"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146"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155"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164"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173"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182"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191"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200"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209"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218"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227"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236"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245"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254"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263"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272"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281"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290"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299"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308"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317"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326"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335"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344"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353"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362"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371"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380"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389"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398"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407"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 ref="F416" authorId="2" shapeId="0">
      <text>
        <r>
          <rPr>
            <sz val="8"/>
            <color indexed="81"/>
            <rFont val="Tahoma"/>
            <family val="2"/>
          </rPr>
          <t>Para la valoración de los controles se calificará da pregunta así:
1. Sí:  15 puntos - No: 0 puntos
2. Sí:    5 puntos - No: 0 puntos
3. Sí:  15 puntos - No: 0 puntos
4. Sí:  10 puntos - No: 0 puntos
5. Sí:  15 puntos - No: 0 puntos
6. Sí:  10 puntos - No: 0 puntos
7. Sí:  30 puntos - No: 0 puntos</t>
        </r>
      </text>
    </comment>
  </commentList>
</comments>
</file>

<file path=xl/sharedStrings.xml><?xml version="1.0" encoding="utf-8"?>
<sst xmlns="http://schemas.openxmlformats.org/spreadsheetml/2006/main" count="3738" uniqueCount="740">
  <si>
    <t>Riesgo</t>
  </si>
  <si>
    <t>No.</t>
  </si>
  <si>
    <t>Indicador</t>
  </si>
  <si>
    <t>Acciones</t>
  </si>
  <si>
    <t>Responsable</t>
  </si>
  <si>
    <t>VALOR DE RIESGOS DE CORRUPCIÓN</t>
  </si>
  <si>
    <t>CONTROLES</t>
  </si>
  <si>
    <t>DESCRIPCIÓN</t>
  </si>
  <si>
    <t>CRITERIOS</t>
  </si>
  <si>
    <t>CUMPLIMIENTO</t>
  </si>
  <si>
    <t>SI</t>
  </si>
  <si>
    <t>NO</t>
  </si>
  <si>
    <t>Existe(n) herramienta(s) de control</t>
  </si>
  <si>
    <t>Existen manuales y/o procedimientos que expliquen el manejo de la herramienta</t>
  </si>
  <si>
    <t>En el tiempo que lleva la herramienta ha demostrado ser efectiva</t>
  </si>
  <si>
    <t>Descripción</t>
  </si>
  <si>
    <t>Tipo de Control</t>
  </si>
  <si>
    <t>Talento Humano</t>
  </si>
  <si>
    <t>Proceso</t>
  </si>
  <si>
    <t>El abuso de posiciones de poder o de confianza para beneficio particular en detrimento del interés colectivo realizado a través de ofrecer o solicitar, entregar o recibir, bienes en dinero o en especie en servicios o beneficios a cambio de acciones, decisiones u omisiones. (Transparencia por Colombia).</t>
  </si>
  <si>
    <t>Riesgos de Corrupción: Posibilidad que ocurran hechos de corrupción en las entidades públicas a partir de la existencia de ciertas condiciones institucionales y ciertas prácticas de los actores.</t>
  </si>
  <si>
    <t>El concepto de corrupción multidimensional</t>
  </si>
  <si>
    <t>CONDUCTAS ASOCIADAS</t>
  </si>
  <si>
    <t>*La politiquería.</t>
  </si>
  <si>
    <t>*La interesada financiación de las campañas políticas y el posterior favorecimiento de sus financiadores.</t>
  </si>
  <si>
    <t>*El tráfico de influencias.</t>
  </si>
  <si>
    <t>*El lobby ilegal.</t>
  </si>
  <si>
    <t>*El otorgamiento de privilegios o preferencias.</t>
  </si>
  <si>
    <t>*Los conflictos de interés</t>
  </si>
  <si>
    <t>*Las excesivas discrecionalidades, poderes, desviaciones y abusos de poder.</t>
  </si>
  <si>
    <t>*El abuso de la facultad de nombrar y remover servidores públicos.</t>
  </si>
  <si>
    <t>*La incorrecta definición y administración de los perfiles y requisitos de los cargos.</t>
  </si>
  <si>
    <t>*La irregular determinación, ejecución y administración de los presupuestos públicos.</t>
  </si>
  <si>
    <t>*La incorrecta formulación, inscripción, registro, aprobación y ejecución de Políticas, Programas y Proyectos de Inversión.</t>
  </si>
  <si>
    <t>*La toma de decisiones pensando más en satisfacer intereses personales, partidistas o de amigos, que las necesidades de la comunidad.</t>
  </si>
  <si>
    <t>*La indebida neutralización o elusión de los Sistemas de Control Interno y Externo.</t>
  </si>
  <si>
    <t>*La sobrefacturación de costos de bienes y servicios.</t>
  </si>
  <si>
    <t>*El incumplimiento de especificaciones técnicas en obras públicas.</t>
  </si>
  <si>
    <t>*La construcción direccionada de términos de referencia en contratos.</t>
  </si>
  <si>
    <t>*El fraccionamiento, aclaración y adición irregular de contratos.</t>
  </si>
  <si>
    <t>*El tráfico y politización de subsidios y cupos.</t>
  </si>
  <si>
    <t>*La administración restringida e irregular de la información.</t>
  </si>
  <si>
    <t>*La captura o monopolización irregular de los Contratos y Bienes del Estado</t>
  </si>
  <si>
    <t>*Testaferratos.</t>
  </si>
  <si>
    <t>*Cadenas de intermediarios que ocultan a los autores intelectuales.</t>
  </si>
  <si>
    <t>*Formatos “legales” detalladamente preparados por “expertos” que blindan de “legalidad” los actos administrativos y los respectivos contratos</t>
  </si>
  <si>
    <t>ESCENARIOS INSTITUCIONALES DE RIESGO</t>
  </si>
  <si>
    <t>*Monopolio de la información y de las decisiones que afectan la colectividad –asimetrías de la información-.</t>
  </si>
  <si>
    <t>*Nula o baja visibilidad de las acciones de los servidores públicos.</t>
  </si>
  <si>
    <t>*Alto grado de discrecionalidad de los servidores públicos.</t>
  </si>
  <si>
    <t>*Bajo desarrollo de los procesos y procedimientos institucionales.</t>
  </si>
  <si>
    <t>*Inexistencia o debilidad de contrapesos y controles al poder</t>
  </si>
  <si>
    <t>Dirección Administrativa</t>
  </si>
  <si>
    <t>Dirección
Administrativa</t>
  </si>
  <si>
    <t>Falta de Capacitación a los funcionarios sobre los riesgos de corrupción</t>
  </si>
  <si>
    <t>Dirección Financiera</t>
  </si>
  <si>
    <t>4- Mecanismos para mejorar la atención al ciudadano</t>
  </si>
  <si>
    <t>Objetivo del Plan:</t>
  </si>
  <si>
    <t>Fecha de
Inicio</t>
  </si>
  <si>
    <t>Fecha de
Terminación</t>
  </si>
  <si>
    <t>3- Rendición de Cuentas</t>
  </si>
  <si>
    <t>Oficina Asesora de Planeación</t>
  </si>
  <si>
    <t>Reynaldo Roa Parra</t>
  </si>
  <si>
    <t>Oficina de Control Interno</t>
  </si>
  <si>
    <t xml:space="preserve">Descripcion de las Actividades de control desarrolladas </t>
  </si>
  <si>
    <t>Forma de obtener la valoración: Es preventivo si la sumatoria de criterios de medición es igual a 4 o menor</t>
  </si>
  <si>
    <t>Forma de obtener la valoración: Es correctivo si la sumatoria de criterios de medición es igual a 5 o mayor</t>
  </si>
  <si>
    <t>Sumatoria Parcial</t>
  </si>
  <si>
    <t>Sumatoria Total</t>
  </si>
  <si>
    <t>Forma de Evaluar los Controles</t>
  </si>
  <si>
    <t>a.</t>
  </si>
  <si>
    <t>b.</t>
  </si>
  <si>
    <t>c.</t>
  </si>
  <si>
    <t>d.</t>
  </si>
  <si>
    <t>e.</t>
  </si>
  <si>
    <t>El resultado del cumplimiento de cada control debe estar en un rango de 3 a 7.</t>
  </si>
  <si>
    <t>Se realiza promedio de los controles para cada uno de los riesgos.</t>
  </si>
  <si>
    <r>
      <t xml:space="preserve">Se verifica el cumplimiento de los criterios de medición </t>
    </r>
    <r>
      <rPr>
        <b/>
        <sz val="8"/>
        <rFont val="Arial"/>
        <family val="2"/>
      </rPr>
      <t>(I)</t>
    </r>
  </si>
  <si>
    <r>
      <t xml:space="preserve">Se hace la sumatoria de los mismos </t>
    </r>
    <r>
      <rPr>
        <b/>
        <sz val="8"/>
        <rFont val="Arial"/>
        <family val="2"/>
      </rPr>
      <t>(II)</t>
    </r>
    <r>
      <rPr>
        <sz val="8"/>
        <rFont val="Arial"/>
        <family val="2"/>
      </rPr>
      <t>.</t>
    </r>
  </si>
  <si>
    <r>
      <t xml:space="preserve">Según el promedio obtenido, se clasifica el control en preventivo </t>
    </r>
    <r>
      <rPr>
        <b/>
        <sz val="8"/>
        <rFont val="Arial"/>
        <family val="2"/>
      </rPr>
      <t>(III)</t>
    </r>
    <r>
      <rPr>
        <sz val="8"/>
        <rFont val="Arial"/>
        <family val="2"/>
      </rPr>
      <t xml:space="preserve"> si el resultado es 3 o 4, o correctivo </t>
    </r>
    <r>
      <rPr>
        <b/>
        <sz val="8"/>
        <rFont val="Arial"/>
        <family val="2"/>
      </rPr>
      <t>(IV)</t>
    </r>
    <r>
      <rPr>
        <sz val="8"/>
        <rFont val="Arial"/>
        <family val="2"/>
      </rPr>
      <t xml:space="preserve"> si es 5, 6 o 7.</t>
    </r>
  </si>
  <si>
    <t>CRITERIO DE MEDICIÓN (I)</t>
  </si>
  <si>
    <t>Sumatoria Total (II)</t>
  </si>
  <si>
    <t>PREVENTIVO (III)</t>
  </si>
  <si>
    <t>CORRECTIVO (IV)</t>
  </si>
  <si>
    <t>Para cada riesgo identificado en la Corporación, las áreas identifican los controles, los evaluan y los colocan en el cuadro No.2, si el control era preventivo o correctivo, como se muestra en el siguiente ejemplo:</t>
  </si>
  <si>
    <t>Herramienta de Control</t>
  </si>
  <si>
    <t>Riesgo Asociado</t>
  </si>
  <si>
    <t>Inducción y Reinducción (temas de control interno disciplinario)</t>
  </si>
  <si>
    <t>Procesos Disciplinarios</t>
  </si>
  <si>
    <t>Código de ética y buen gobierno</t>
  </si>
  <si>
    <t>Promedio de los Controles</t>
  </si>
  <si>
    <r>
      <rPr>
        <b/>
        <sz val="8"/>
        <rFont val="Arial"/>
        <family val="2"/>
      </rPr>
      <t>Descripción Preventivo</t>
    </r>
    <r>
      <rPr>
        <sz val="8"/>
        <rFont val="Arial"/>
        <family val="2"/>
      </rPr>
      <t>: Disminuir la probabilidad de ocurrencia o materialización del riesgo</t>
    </r>
  </si>
  <si>
    <r>
      <rPr>
        <b/>
        <u/>
        <sz val="8"/>
        <rFont val="Arial"/>
        <family val="2"/>
      </rPr>
      <t>Descripción Correctivo</t>
    </r>
    <r>
      <rPr>
        <sz val="8"/>
        <rFont val="Arial"/>
        <family val="2"/>
      </rPr>
      <t>: Combatir o eliminar las causas que lo generaron, en caso de materializarse</t>
    </r>
  </si>
  <si>
    <t>N°</t>
  </si>
  <si>
    <t>PROCESO GESTIÓN DIRECCIONAMIENTO ESTRATÉGICO</t>
  </si>
  <si>
    <t>Código: GDE-PR003-FO1</t>
  </si>
  <si>
    <t>Gestión Documental</t>
  </si>
  <si>
    <t>Profesional Especializado 222-05</t>
  </si>
  <si>
    <t>Dirección Jurídica</t>
  </si>
  <si>
    <t>QUE ES CORRUPCIÓN?</t>
  </si>
  <si>
    <t>*El manejo irregular de las interventorías.</t>
  </si>
  <si>
    <t>La Corporación elaborará el correspondiente mapa de riesgos, identificando los posibles riesgos de corrupción a los que se ve amenazada, permitiendo a su vez la generación de alarmas y mecanismos encaminados a prevenirlos o evitarlos.</t>
  </si>
  <si>
    <t>Responsables</t>
  </si>
  <si>
    <t>Revisó:</t>
  </si>
  <si>
    <t>Proyectó y Elaboró</t>
  </si>
  <si>
    <t>Oficina Asesora de Comunicaciones</t>
  </si>
  <si>
    <t>Nombramiento de funcionarios sin el lleno de los requisitos legales o reglamentarios.</t>
  </si>
  <si>
    <t>Presentación de documentos falsos o adulterados para la obtención de un empleo.</t>
  </si>
  <si>
    <t xml:space="preserve">Favorecimiento en encargo sin el lleno de requisitos </t>
  </si>
  <si>
    <t>Favorecimiento en la evaluación con calificación sobresaliente sin la verificación del portafolio de evidencias.</t>
  </si>
  <si>
    <t xml:space="preserve">Mal aprovechamiento de los recursos invertidos en capacitación para los funcionarios del Concejo de Bogotá. </t>
  </si>
  <si>
    <t>Control Preventivo: Verificar el estado contractual de nuestra plataforma informática</t>
  </si>
  <si>
    <t>Objetivos</t>
  </si>
  <si>
    <t>La Corporación establecerá  campañas institucionales encaminadas a divulgar, a través de los diferentes medios de comunicación, la prevención de la corrupción, el plan anticorrupción y de atención al ciudadano, los informes de control interno y  mensajes institucionales, para generar conciencia en los funcionarios y grupos de interés, frente a las acciones que pueden constituirse fuente de corrupción en el desarrollo de la gestión normativa y control político del Concejo de Bogotá D.C.</t>
  </si>
  <si>
    <t>Deserción de los funcionarios a las capacitaciones programadas, debido a la falta de controles  que obliguen a la asistencia a los cursos a los cuales se inscriben.</t>
  </si>
  <si>
    <t>Dirección Administrativa y Dirección Financiera</t>
  </si>
  <si>
    <t>Bienestar Social</t>
  </si>
  <si>
    <t>Proceso de Carrera Administrativa.</t>
  </si>
  <si>
    <t xml:space="preserve"> Seguridad y Salud en el trabajo </t>
  </si>
  <si>
    <t>Verificar que cuando se realicen contratación de prestación de servicios el objeto de dicho contrato no se esté realizando por un funcionario de Planta.</t>
  </si>
  <si>
    <t>Código: GDE-PR003-FO3</t>
  </si>
  <si>
    <t>Publicación</t>
  </si>
  <si>
    <t>Fecha</t>
  </si>
  <si>
    <t>Consolidación del documento.</t>
  </si>
  <si>
    <t>Cumplimiento del Plan</t>
  </si>
  <si>
    <t>Meta</t>
  </si>
  <si>
    <t>Proyectó y Elaboró: Reynaldo Roa Parra</t>
  </si>
  <si>
    <t>Resultado</t>
  </si>
  <si>
    <t>Publicación los contratos de prestación de servicios (OPS).</t>
  </si>
  <si>
    <r>
      <t>MISIÓN:</t>
    </r>
    <r>
      <rPr>
        <sz val="8"/>
        <rFont val="Arial"/>
        <family val="2"/>
      </rPr>
      <t xml:space="preserve"> El Concejo de Bogotá D.C. como suprema autoridad política administrativa del Distrito Capital, expide normas que promueven el desarrollo integral de sus habitantes y de la ciudad, así mismo, vigila y controla la gestión de la administración distrital, y elige los servidores públicos distritales conforme a lo establecido en el Acuerdo 348 de 2008, con el objeto de garantizar el cumplimiento de los fines esenciales del Estado Social de Derecho.</t>
    </r>
  </si>
  <si>
    <t>Actualización de los protocolos de Atención al Ciudadano</t>
  </si>
  <si>
    <t>Desconocimiento de la normatividad vigente sobre riesgos de corrupción por falta de capacitación</t>
  </si>
  <si>
    <t>Que personas a quienes no les asiste el derecho se beneficien de los programas de bienestar que implementa la Corporación</t>
  </si>
  <si>
    <t>Informes Publicados en las fechas establecidas</t>
  </si>
  <si>
    <t>Publicar el plan de adquisición de bienes y servicios</t>
  </si>
  <si>
    <t>Elaborar boletines informativos sobre la Rendición de Cuentas.</t>
  </si>
  <si>
    <t>Rediseñar las formas de presentación a la ciudadanía y/o  publicación del informe de gestión para la Rendición de cuentas semestral.</t>
  </si>
  <si>
    <t>Ajuste de los espacios físicos para la atención prioritaria a personas en situación de discapacidad, niños (as), mujeres gestantes y adultos mayores.</t>
  </si>
  <si>
    <t>Responsable
Proceso</t>
  </si>
  <si>
    <t>Meta de Cumplimiento del Plan:</t>
  </si>
  <si>
    <t>Jefe Oficina Asesora de Planeación</t>
  </si>
  <si>
    <t>Hernando Rojas Martínez</t>
  </si>
  <si>
    <t>Proyectó y Elaboró:</t>
  </si>
  <si>
    <t>Ejecución del Plan:</t>
  </si>
  <si>
    <t>Realizar actividades de publicación de información periódicamente en medios (Pagina Web, Intranet, y Redes Sociales, etc.).</t>
  </si>
  <si>
    <t>(No. de contratos Publicación en la pagina WEB de la entidad / No. de contratos suscritos)*100</t>
  </si>
  <si>
    <t>(No. de actividades de publicación de información realizadas en medios / No. de actividades de publicación de información realizadas en medios)*100</t>
  </si>
  <si>
    <t>(No. de boletines informativos publicados sobre rendición de cuentas / No. de boletines informativos programados)*100</t>
  </si>
  <si>
    <t>Propiciar espacios de diálogo con la ciudadanía, sobre la gestión de la Corporación.</t>
  </si>
  <si>
    <t>Secretaria General y Comisiones Permanentes</t>
  </si>
  <si>
    <t>Formas de presentación aprobadas</t>
  </si>
  <si>
    <t>(No. de protocolos actualizados / No. de protocolos programados)*100</t>
  </si>
  <si>
    <t>(No. de espacios ajustados / No. de espacios programados)*100</t>
  </si>
  <si>
    <t>Publicar en un lugar visible en las instalaciones la información actualizada sobre Derechos de los usuarios y los medios para garantizarlos.</t>
  </si>
  <si>
    <t>Dirección Jurídica y
Oficina Asesora de Comunicaciones</t>
  </si>
  <si>
    <t>(No. de seguimientos efectuados / No. de seguimientos programados)*100</t>
  </si>
  <si>
    <t>Objetivo del Proceso</t>
  </si>
  <si>
    <t>Matriz Definición Riesgos de Corrupción</t>
  </si>
  <si>
    <t>Descripción del Riesgo</t>
  </si>
  <si>
    <t>Acción y Omisión</t>
  </si>
  <si>
    <t>Uso del Poder</t>
  </si>
  <si>
    <t>Desviar la Gestión de lo Público</t>
  </si>
  <si>
    <t>Beneficio Particular</t>
  </si>
  <si>
    <t>Formato para determinar el Impacto</t>
  </si>
  <si>
    <t>Respuesta</t>
  </si>
  <si>
    <t>Sí</t>
  </si>
  <si>
    <t>No</t>
  </si>
  <si>
    <t>Total Preguntas Afirmativas</t>
  </si>
  <si>
    <t>Total Preguntas Negativas</t>
  </si>
  <si>
    <t>Preguntas
Si el Riesgo de Corrupción se Materializa Podría……..</t>
  </si>
  <si>
    <t>¿Afectar al grupo de funcionarios del proceso?</t>
  </si>
  <si>
    <t>¿Afectar el cumplimiento de metas y objetivos de la dependencia?</t>
  </si>
  <si>
    <t>¿Afectar el cumplimiento de misión de la Entidad?</t>
  </si>
  <si>
    <t>¿Afectar el cumplimiento de la misión del sector al que pertenece la Entidad?</t>
  </si>
  <si>
    <t>¿Generar pérdida de confianza de la Entidad, afectando su reputación?</t>
  </si>
  <si>
    <t>¿Generar pérdida de recursos económicos?</t>
  </si>
  <si>
    <t>¿Afectar la generación de los productos o la prestación de servicios?</t>
  </si>
  <si>
    <t>¿Dar lugar al detrimento de calidad de vida de la comunidad por la pérdida
del bien o servicios o los recursos públicos?</t>
  </si>
  <si>
    <t>¿Generar pérdida de información de la Entidad?</t>
  </si>
  <si>
    <t>¿Generar intervención de los órganos de control, de la Fiscalía, u otro ente?</t>
  </si>
  <si>
    <t>¿Dar lugar a procesos sancionatorios?</t>
  </si>
  <si>
    <t>¿Dar lugar a procesos disciplinarios?</t>
  </si>
  <si>
    <t>¿Dar lugar a procesos fiscales?</t>
  </si>
  <si>
    <t>¿Dar lugar a procesos penales?</t>
  </si>
  <si>
    <t>¿Generar pérdida de credibilidad del sector?</t>
  </si>
  <si>
    <t>¿Ocasionar lesiones físicas o pérdida de vidas humanas?</t>
  </si>
  <si>
    <t>¿Afectar la imagen regional?</t>
  </si>
  <si>
    <t>¿Afectar la imagen nacional?</t>
  </si>
  <si>
    <t>Riesgo Inherente</t>
  </si>
  <si>
    <t>Probabilidad</t>
  </si>
  <si>
    <t>Impacto</t>
  </si>
  <si>
    <t>Valoración del Riesgo</t>
  </si>
  <si>
    <t>Riesgo Residual</t>
  </si>
  <si>
    <t>Acciones Asociadas al Control</t>
  </si>
  <si>
    <t>Periodo de Ejecución</t>
  </si>
  <si>
    <t>Registro</t>
  </si>
  <si>
    <t>COMPONENTE</t>
  </si>
  <si>
    <t>1- Gestión del Riesgo de Corrupción - Mapa de Riesgos de Corrupción.</t>
  </si>
  <si>
    <t>1- Gestión Direccionamiento Estratégico</t>
  </si>
  <si>
    <t xml:space="preserve">Mesa Directiva
Oficina Asesora de Planeación
</t>
  </si>
  <si>
    <t>Omitir la verificación que se debe  hacer entre la Hoja de Vida y los requisitos exigidos de Funcionarios Públicos y Distritales de la Corporación.</t>
  </si>
  <si>
    <t>Control Correctivo: Ceñirse a los requisitos establecidos en el Capítulo IX del Acuerdo 348 de 2008 y Manual de Funciones Vigente.</t>
  </si>
  <si>
    <t>Verificar la documentación y autenticidad de los documentos anexos para ocupar un cargo público</t>
  </si>
  <si>
    <t>Jefes y/o Responsables de los Procesos</t>
  </si>
  <si>
    <t>Mesa Directiva
Dirección Jurídica
Jefe de la Oficina Asesora de Planeación</t>
  </si>
  <si>
    <t>Omitir la totalidad de los alcances y fines a lograr con la presentación de los Acuerdos sin la suficiente revisión y pre evaluación.</t>
  </si>
  <si>
    <t>Modificación de los textos de los Acuerdos sometidos a debate después de ser aprobados</t>
  </si>
  <si>
    <t>Control Correctivo: Verificación de los textos que cumplan con los requisitos establecidos en la Constitución Política de Colombia y Planes de Desarrollo.</t>
  </si>
  <si>
    <t>Revisión política y jurídica de los acuerdos antes de ser sometidos a debate.</t>
  </si>
  <si>
    <t>No crear los escenarios y mecanismos pertinentes para que la información fluya adecuadamente por la Corporación y no crear o respetar los conductos regulares de comunicación</t>
  </si>
  <si>
    <t>Control Correctivo: establecer los canales de comunicación efectivos al interior de la Corporación.</t>
  </si>
  <si>
    <t>Socializar los canales de comunicación y hacer seguimiento permanente sobre su eficacia.</t>
  </si>
  <si>
    <t>La no presentación oportuna de los informes de avance trimestral, e incumplimiento de los Indicadores del PAA y Procesos.</t>
  </si>
  <si>
    <t>Inadecuado seguimiento del Plan Acción Cuatrienal y Plan de Acción Anual.</t>
  </si>
  <si>
    <t>Control Correctivo: Establecer un seguimiento permanente al cumplimiento de las Procesos en la presentación de los informes de avance de cada plan y programa de la Corporación.</t>
  </si>
  <si>
    <t>Informe Trimestral a la Mesa Directiva sobre el avance y cumplimiento de los Planes de la Corporación</t>
  </si>
  <si>
    <t>2- Comunicaciones e Información</t>
  </si>
  <si>
    <t xml:space="preserve">Por depender de otras dependencias o de las oficinas de los concejales no se puede difundir y publicar información por ser reservada o incompleta y/o personal.  </t>
  </si>
  <si>
    <t>Que los periodistas no conozcan oportunamente la información o que les llegue solo en forma parcializada</t>
  </si>
  <si>
    <t>Jefe Oficina de Comunicaciones</t>
  </si>
  <si>
    <t>3- Gestión Mejora Continua SIG</t>
  </si>
  <si>
    <t>No atención de las dependencias a las recomendaciones de la Oficina de Control Interno.</t>
  </si>
  <si>
    <t>Debilidades no resueltas en la entidad, producto de observaciones de las Auditorias de Control Interno</t>
  </si>
  <si>
    <t>Control Correctivo: Verificar el cumplimiento de los planes de mejoramiento dentro de las fechas establecidas</t>
  </si>
  <si>
    <t>Informes de seguimiento a los planes de mejoramiento de la Oficina de Control Interno.</t>
  </si>
  <si>
    <t>Jefe de la Oficina Asesora de Planeación</t>
  </si>
  <si>
    <t>Bajo compromiso e interés por el cumplimiento de los Hallazgos.</t>
  </si>
  <si>
    <t>Acciones de mejora no efectivas.</t>
  </si>
  <si>
    <t>Control Correctivo: Reforzamiento de los deberes y derechos del empleado público.</t>
  </si>
  <si>
    <t>Gestión de adquisición del Aplicativo SIG -  Reuniones de Revisión por la Dirección</t>
  </si>
  <si>
    <t>Mesa Directiva
Jefe de la Oficina Asesora de Planeación</t>
  </si>
  <si>
    <t>4- Gestión
Normativa
6- Control
Político</t>
  </si>
  <si>
    <t>Secretaría General
Comisiones</t>
  </si>
  <si>
    <t xml:space="preserve">Favorecer en beneficio propio o de un tercero para que se designe un  ponente de un proyecto de Acuerdo a través del sorteo. </t>
  </si>
  <si>
    <t>Preventivo. Cumplir el Reglamento Interno, Acuerdo 348 de 2008.</t>
  </si>
  <si>
    <t>1.Darle cumplimiento  al Reglamento Interno de la Corporación “Acuerdo No 348 de 2008”,  en lo relacionado con las bancadas.
2. Convocatoria pública para el sorteo
3. Grabación en video y audio el sorteo</t>
  </si>
  <si>
    <t xml:space="preserve">Secretario General
Subsecretarios de Comisiones
</t>
  </si>
  <si>
    <t xml:space="preserve">Alteración intencional a la planilla  de registro de asistencia de los Concejales a la sesiones, plenaria y comisiones permanentes. </t>
  </si>
  <si>
    <t>Expedir certificaciones de honorarios que no se ajusten a la asistencia real de los Honorables Concejales a las sesiones plenarias y comisiones.</t>
  </si>
  <si>
    <t>Preventivo. Registro biométrico, acta, audio y video</t>
  </si>
  <si>
    <t xml:space="preserve">No aplicar los términos para los trámites de gestión normativa y control político para favorecer a terceros. </t>
  </si>
  <si>
    <t>Otorgar prórrogas fuera de términos establecidos en el Reglamento Interno para los procesos de Gestión Normativa y Control Político.</t>
  </si>
  <si>
    <t xml:space="preserve">Preventivo. Tablero de Control de términos. </t>
  </si>
  <si>
    <t>Preventivo. Verificar la información del registro biométrico de votación y audio de la sesión para expedir la certificación.</t>
  </si>
  <si>
    <t>5- Elección de Servidores Públicos</t>
  </si>
  <si>
    <t>Mesa Directiva
Secretaría General</t>
  </si>
  <si>
    <t>No verificar la documentación adjunta para selección de Servidores Públicos</t>
  </si>
  <si>
    <t>Participación en la elección de  funcionarios omitiendo los requisitos de ley.</t>
  </si>
  <si>
    <t>Ceñirse a la normatividad vigente</t>
  </si>
  <si>
    <t>Secretario General
Subsecretarios de Comisiones
Profesionales
222-04 y 219-03</t>
  </si>
  <si>
    <t>Capacitación</t>
  </si>
  <si>
    <t>Controlar el Ingreso de personas beneficiarias con el registro de inscripción y con el carne que lo acredita como servidor publico del Concejo de Bogotá D.C.</t>
  </si>
  <si>
    <t>9- Gestión Jurídica</t>
  </si>
  <si>
    <t xml:space="preserve">Dirección Jurídica </t>
  </si>
  <si>
    <t xml:space="preserve">
Dirección Jurídica</t>
  </si>
  <si>
    <t>No garantizar el derecho de contradicción o defensa al presunto disciplinado.</t>
  </si>
  <si>
    <t>Falta de aplicación del debido proceso en el ejercicio del control disciplinario.</t>
  </si>
  <si>
    <t>Verificar que se cumpla el debido proceso en cada una de las etapas previstas para el Proceso, proceso del control disciplinario</t>
  </si>
  <si>
    <t>11- Gestión
Recursos Físicos</t>
  </si>
  <si>
    <t xml:space="preserve"> Fallas en los sistemas de vigilancia o seguridad
Desorganización o descuido por parte de los funcionarios encargados de almacenar los bienes en la bodega o en las dependencias</t>
  </si>
  <si>
    <t>Recibir y almacenar los bienes y/o elementos de la Corporación</t>
  </si>
  <si>
    <t>*. Registro de bienes en el sistema y/o aplicativo correspondiente.
* Inventario físico. (Acta de inventario)
*. Monitoreo con sistemas de seguridad y servicio de vigilancia.
*. Diligenciamiento comprobante de movimientos
de almacén. (Comprobante de movimiento) 
*. Acceso restringido al almacén.</t>
  </si>
  <si>
    <t>Complicidad de funcionarios para realizar actividades de fraude y/o corrupción, por debilidades en la seguridad física</t>
  </si>
  <si>
    <t>Hurto o daño intencional de activos y/o elementos de la Corporación</t>
  </si>
  <si>
    <t>Control el acceso a visitantes.
Monitoreo permanente de cámaras de seguridad ubicados en los sitios más vulnerables y críticos de la Entidad.
Pólizas que cubren daños o perdidas a los bienes y funcionarios de la Corporación.</t>
  </si>
  <si>
    <t>13- Gestión Documental</t>
  </si>
  <si>
    <t>Secretaria General
Biblioteca</t>
  </si>
  <si>
    <t>- Realizar cambios en la información favoreciendo intereses personales. 
- Cambiar o tergiversar información.
- Ocultar a la ciudadanía la información de carácter  público</t>
  </si>
  <si>
    <t xml:space="preserve">Controlar el acceso de personal no autorizado, a la documentación y a los medios magnéticos. </t>
  </si>
  <si>
    <t>Gestión Documental
Sistemas y Seguridad de la Información</t>
  </si>
  <si>
    <t>Mutilación,  hurto, robo o perdida de folios o de expedientes con el fin de favorecer intereses personales.</t>
  </si>
  <si>
    <t>En el trámite de expediente puede presentarse bien sea el hurto, robo o pérdida de expedientes completos o la mutilación de folios, lo cual podría entorpecer la disponibilidad, veracidad y exactitud de la información.</t>
  </si>
  <si>
    <t xml:space="preserve">Gestión Documental
</t>
  </si>
  <si>
    <t>No presentar exigencias y rigurosidad en el manejo documental, archivo y pérdida de algún expediente con el fin de favorecer intereses personales,</t>
  </si>
  <si>
    <t>Rigurosidad en el registro de los expedientes y materiales en general de la biblioteca y del Archivo.</t>
  </si>
  <si>
    <t>12- Sistemas y Seguridad de la Información</t>
  </si>
  <si>
    <t>Falta de personal</t>
  </si>
  <si>
    <t>Concentración de Información de determinadas actividades o procesos en una sola persona</t>
  </si>
  <si>
    <t>Control Correctivo: Asignación de responsabilidades y actividades de cada perfil de Acuerdo al Manual de Funciones y Competencias Laborales, planes de mejoramiento dentro de las fechas establecidas</t>
  </si>
  <si>
    <t>Selección de las hojas de vida de acuerdo a los requisitos del perfil de cada funcionario de sistemas</t>
  </si>
  <si>
    <t>No disponer de los contratos que  ayudan a garantizar el correcto funcionamiento de la infraestructura informática.</t>
  </si>
  <si>
    <t>Deficiencia de sistemas, equipos y software</t>
  </si>
  <si>
    <t xml:space="preserve">Control Preventivo: Realizar periódicamente los mantenimientos preventivos y correctivos de la plataforma informática y de esta manera garantizar la solicitud y adquisición de los mismos. </t>
  </si>
  <si>
    <t>Solicitar periódicamente los requerimientos de renovación de nuestra plataforma informática como son: Mantenimientos, soportes, adquisición y/o actualizaciones al Fondo Cuenta del Concejo.</t>
  </si>
  <si>
    <t xml:space="preserve">Se pueden presentar ataques informáticos y/o usuarios que no tengan los conocimientos o medidas de seguridad. </t>
  </si>
  <si>
    <t>Sistemas de Información susceptibles de manipulación o adulteración</t>
  </si>
  <si>
    <t>Disponemos de acceso restringidos y niveles de permisos para la información.</t>
  </si>
  <si>
    <t>No contar con el personal idóneo</t>
  </si>
  <si>
    <t>Falta de claridad en la designación de recurso humano para realizar las funciones del administrador del sistema, del servidor y de la base de datos.</t>
  </si>
  <si>
    <t>Control Correctivo: asignación de responsabilidades y actividades de cada perfil de Acuerdo con el Manual de Funciones y Competencias Laborales.</t>
  </si>
  <si>
    <t>Falta de oportunidad en la contratación por parte de la SHD en los requerimientos del Concejo de Bogotá D.C.</t>
  </si>
  <si>
    <t>Fallas en oportunidad en la entrega de las soluciones a los requerimientos de modificación y/o actualización de los sistemas de información.</t>
  </si>
  <si>
    <t>Seguimiento en cada uno de los contratos con el fin de garantizar el correcto funcionamiento y vigencia.</t>
  </si>
  <si>
    <t>Se puede presentar que el usuario no tenga ninguna restricción o la divulgue a otros usuarios.</t>
  </si>
  <si>
    <t>Seguridad en el manejo de las claves por parte de los usuarios.</t>
  </si>
  <si>
    <t>Control Correctivo : El sistema automáticamente solicita al usuario el cambio de clave  periódicamente</t>
  </si>
  <si>
    <t>El Profesional Especializado del proceso designa la clave inicial para que cada usuario realice el cambio pertinente  en su primer ingreso y de esta manera proporcionar que la clave sea personal.</t>
  </si>
  <si>
    <t>7- Atención al Ciudadano</t>
  </si>
  <si>
    <t>10- Anales y Publicaciones
Relatoría</t>
  </si>
  <si>
    <t>Secretaría General</t>
  </si>
  <si>
    <t>Por solicitud de un tercero al funcionario encargado de transcribir y/o revisar las actas, éste cambie el sentido de las intervenciones.</t>
  </si>
  <si>
    <t>Cambiar el sentido de las intervenciones de los Honorables Concejales por influencia de un tercero  en las actas transcritas.</t>
  </si>
  <si>
    <t xml:space="preserve">Preventivo: El responsable de la revisión de las actas transcritas verificará que la información del documento corresponde al audio. </t>
  </si>
  <si>
    <t>Escuchar el audio contra el documento transcrito.</t>
  </si>
  <si>
    <t xml:space="preserve">Secretario General 
Subsecretarios de Comisiones permanentes. </t>
  </si>
  <si>
    <t xml:space="preserve">Preventivo. Publicar y registro del audio correspondiente en la red interna de la Corporación.  </t>
  </si>
  <si>
    <t xml:space="preserve">1. El Secretario General y los Subsecretarios de Comisiones permanentes verificaran que el audio y el video de la sesión queden colgados en la red interna de la Corporación a más tardar el día siguiente de su realización. 
2, Dar a conocer el protocolo ético de la Corporación </t>
  </si>
  <si>
    <t xml:space="preserve">Publicar parcialmente el contenido de los Proyectos de Acuerdo en beneficio de terceros. </t>
  </si>
  <si>
    <t xml:space="preserve">Preventivo. Verificar el contenido del texto publicado con el contenido del texto aprobado. </t>
  </si>
  <si>
    <t xml:space="preserve">Secretario General 
Subsecretarios de Comisiones </t>
  </si>
  <si>
    <t>Responsable del Procedimiento.
Director Financiero.</t>
  </si>
  <si>
    <t>Líder Procedimiento.
Director Financiero.</t>
  </si>
  <si>
    <t>15- Evaluación Independiente</t>
  </si>
  <si>
    <t>Oficina de
Control Interno</t>
  </si>
  <si>
    <t>Por conflicto de intereses de los funcionarios implicados.
Incumplimiento programación de las auditorias.
Falta de competencia del personal</t>
  </si>
  <si>
    <t>No dar a conocer oportunamente irregularidades evidenciadas en la Entidad a los Entes de Control</t>
  </si>
  <si>
    <t>Informar oportunamente las irregularidades ante los entes de control</t>
  </si>
  <si>
    <t>Jefe de Oficina de Control Interno</t>
  </si>
  <si>
    <t>La administración restringida e irregular de la información.</t>
  </si>
  <si>
    <t>Presentar en los informes información imprecisa e incompleta a los entes externos</t>
  </si>
  <si>
    <t>Tráfico de influencias en las auditorías.</t>
  </si>
  <si>
    <t>Realizar control y seguimiento de la información suministrada</t>
  </si>
  <si>
    <t>Jefe de Oficina de Control Interno y funcionarios del proceso</t>
  </si>
  <si>
    <t>IDENTIFICACIÓN DEL RIESGO</t>
  </si>
  <si>
    <t>5- Mecanismos para la Transparencia y el Acceso a la Información.</t>
  </si>
  <si>
    <t>6. Comunicación, Información y Divulgación de campañas institucionales de prevención de la corrupción</t>
  </si>
  <si>
    <t>Valoración del Riesgo de Corrupción</t>
  </si>
  <si>
    <t>Zona de Riesgo</t>
  </si>
  <si>
    <t>MONITOREO Y REVISIÓN</t>
  </si>
  <si>
    <t xml:space="preserve">Determinar y proporcionar los recursos necesarios que permitan coordinar, formular y realizar el seguimiento a la ejecución de los planes, programas y proyectos que conduzcan al logro de los objetivos trazados en la </t>
  </si>
  <si>
    <t>Comunicar a los funcionarios y a la ciudadanía las actividades realizadas por el Concejo y la actividad ejercida en el Cabildo por  la Mesa Directiva y por cada Concejal, y demás información de interés sobre la Corporación.</t>
  </si>
  <si>
    <t>Establecer, implementar y mantener el Sistema Integrado del Concejo de Bogotá D.C. , como un conjunto articulado de herramientas de gestión, para el logro de los objetivos institucionales y el mejoramiento de la calidad de los servicios a cargo de la Corporación.</t>
  </si>
  <si>
    <t>Expedir Acuerdos(Actos Administrativos de carácter General) que promuevan el desarrollo integral y armónico del Distrito Capital de Bogotá, conforme a lo preceptuado en la Constitución Política de Colombia y sus Leyes.
Vigilar debatir o controvertir la gestión que cumplen todas las Autoridades Distritales.</t>
  </si>
  <si>
    <t>Elegir de los postulantes a ocupar los cargos de las autoridades que aplican el control jurídico-político y de vigilancia dentro del Distrito Capital.</t>
  </si>
  <si>
    <t>Administrar y promover el talento humano del Concejo de Bogotá a partir de las necesidades de la Corporación,  realizando  los procesos de ingreso  y retiro de los funcionarios, proporcionando condiciones para el desarrollo de competencias, habilidades, aptitudes y mejoramiento de las condiciones de trabajo con la finalidad de tener una planta de personal calificada, garantizando  la calidad en la prestación de los servicios y el desempeño de la Entidad.</t>
  </si>
  <si>
    <t>Definir criterios y lineamientos jurídicos en la expedición de conceptos y actos administrativos expedidos por la Corporación, efectuar la coordinación de los procesos judiciales, extrajudiciales y administrativos en pro de la defensa de los intereses de la Corporación y conocer en primera instancia de los asuntos disciplinarios contra los empleados públicos de la Corporación, por violación al régimen de derechos, deberes, prohibiciones, inhabilidades, impedimentos, incompatibilidades y conflicto de intereses</t>
  </si>
  <si>
    <t>Efectuar el trámite y seguimiento oportuno a las peticiones, quejas, reclamos y/o sugerencias recibidas en la Corporación por los diferentes medios establecidos para tal fin, buscando informar, orientar, atender o direccionar al peticionario que hace su solicitud.</t>
  </si>
  <si>
    <t>Publicar los  Proyectos de Acuerdo,  Acuerdos y  resoluciones en la red interna del Concejo. Transcribir las actas que son emitidas por el Concejo de Bogotá en las sesiones.</t>
  </si>
  <si>
    <t xml:space="preserve">Desarrollar, implementar, administrar, renovar, mantener  y soportar la infraestructura tecnológica del Concejo, directamente o a través de terceros para fortalecer la gestión institucional. </t>
  </si>
  <si>
    <t>Versión: 1</t>
  </si>
  <si>
    <t>FECHA: 25 JUL. 2016</t>
  </si>
  <si>
    <t>FECHA: 25 JUL.  2016</t>
  </si>
  <si>
    <t>Actividades Programadas</t>
  </si>
  <si>
    <t>%
Avance</t>
  </si>
  <si>
    <t>Dirección
Financiera</t>
  </si>
  <si>
    <t>Organizar  y Controlar las actividades  administrativas y técnicas  tendientes a la planificación, manejo y organización de la documentación producida y recibida por los procesos, desde su origen hasta su destino final, con el objeto de facilitar su utilización y conservación.</t>
  </si>
  <si>
    <t>Manejo Eficiente de los Recursos, Cesantías, Bonos Pensionales</t>
  </si>
  <si>
    <t>Evaluar en forma independiente la gestión del SIG a través de las auditorias internas, el cumplimiento de las normas, planes, proyectos, programas y procesos, realizar el seguimiento, verificación y evaluación de las actuaciones institucionales, con el fin de promover el mejoramiento continuo de la gestión de la Entidad. Asesorar a la Mesa Directiva en los diferentes temas relacionados con el Sistema de Control Interno y  presentar los informes de evaluación y seguimiento de los procesos, así  como los informes a entes externos en cumplimiento de la normas constitucionales y legales en desarrollo de sus funciones.</t>
  </si>
  <si>
    <t>Implementar los requisitos legales, control de registros del SGC.</t>
  </si>
  <si>
    <t>TOTALES</t>
  </si>
  <si>
    <t>Ausencia de canales de comunicación.</t>
  </si>
  <si>
    <t>Frecuencia</t>
  </si>
  <si>
    <t>Nivel</t>
  </si>
  <si>
    <t>Rara Vez</t>
  </si>
  <si>
    <t>Improbable</t>
  </si>
  <si>
    <t>Posible</t>
  </si>
  <si>
    <t>Casi Seguro</t>
  </si>
  <si>
    <t>Excepcional</t>
  </si>
  <si>
    <t>No se ha presentando en los últimos 5 años</t>
  </si>
  <si>
    <t>Es Muy Seguro</t>
  </si>
  <si>
    <t>Puede ocurrir</t>
  </si>
  <si>
    <t>Es posible que suceda</t>
  </si>
  <si>
    <t>Se presentó una vez en los últimos 5 años</t>
  </si>
  <si>
    <t>Se presentó una vez en los últimos 2 años</t>
  </si>
  <si>
    <t>Se presentó una vez en el último año</t>
  </si>
  <si>
    <t>Se ha presentando mas de una vez al año</t>
  </si>
  <si>
    <t>Medición del Riego de Corrupción
Probabilidad</t>
  </si>
  <si>
    <t>Medición del Riego de Corrupción
Impacto</t>
  </si>
  <si>
    <t>Descriptor</t>
  </si>
  <si>
    <t>Moderado</t>
  </si>
  <si>
    <t>Mayor</t>
  </si>
  <si>
    <t>Catastrofico</t>
  </si>
  <si>
    <t>2- Racionalización de trámites</t>
  </si>
  <si>
    <t>(No. de estrategias de divulgación ejecutadas / No. de estrategias de divulgación programadas)*100</t>
  </si>
  <si>
    <t>Publicación del plan de adquisición de bienes y servicios en la pagina WEB de la entidad.</t>
  </si>
  <si>
    <t>(No. de espacios de dialogo con la ciudadanía realizados / No. de espacios de dialogo con la ciudadanía programados)*100</t>
  </si>
  <si>
    <t>Publicación en un lugar visible en las instalaciones la información actualizada sobre Derechos de los usuarios y los medios para garantizarlos</t>
  </si>
  <si>
    <t xml:space="preserve">No cumplir con lo establecido en el Reglamento Interno de la Corporación para el sorteo de Ponencias, favoreciendo a un tercero. </t>
  </si>
  <si>
    <t xml:space="preserve">Omitir intervenciones en la grabaciones de las sesiones por intereses particulares </t>
  </si>
  <si>
    <t>Manipulación de la grabación en la sesión por solicitud de terceros.</t>
  </si>
  <si>
    <t>Mantener en óptimas condiciones la funcionalidad de la infraestructura, equipos eléctricos y electrónicos, así como prestar el servicio de aseo,  cafetería y limpieza de las instalaciones y garantizar de manera permanente la movilidad de los Concejales, y Directivos de la Entidad.</t>
  </si>
  <si>
    <t>Sistemas y Seguridad de la Información</t>
  </si>
  <si>
    <t>Manipulación mal intencionada de la información y sus medios con el fin de favorecer intereses personales.</t>
  </si>
  <si>
    <t>Tener  inventarios actualizados  de los documentos existentes.
Registrar el préstamo de los expedientes
Vigilar el uso de los expedientes en el punto de consulta para evitar su mutilación.</t>
  </si>
  <si>
    <t>Omitir el registro de préstamo en el momento de prestar, consultar y devolver un expediente</t>
  </si>
  <si>
    <t>Responsable del Procedimiento de Presupuesto.</t>
  </si>
  <si>
    <t>Preventivo: Realizar soporte técnico permanente.</t>
  </si>
  <si>
    <t>VERSIÓN:    01</t>
  </si>
  <si>
    <t>Análisis del riesgo</t>
  </si>
  <si>
    <t>Catastrófico</t>
  </si>
  <si>
    <t>Ocurre en excepcionales</t>
  </si>
  <si>
    <t>Probable</t>
  </si>
  <si>
    <t>Es Probable</t>
  </si>
  <si>
    <t>Ocurre en la mayoría de los casos</t>
  </si>
  <si>
    <t>El Evento ocurre en la mayoría de las circunstancias. Es muy seguro que se presente.</t>
  </si>
  <si>
    <t>Afectación parcial al proceso y a la dependencia</t>
  </si>
  <si>
    <t>Impacto negativo de la Entidad</t>
  </si>
  <si>
    <t>Consecuencias desastrosas sobre el sector</t>
  </si>
  <si>
    <t>Genera medianas consecuencias para la entidad</t>
  </si>
  <si>
    <t>Genera altas consecuencias para la entidad</t>
  </si>
  <si>
    <t>Genera consecuencias desastrosas para la entidad</t>
  </si>
  <si>
    <t>Calificación de Riego de Corrupción
Impacto</t>
  </si>
  <si>
    <t>Respuestas</t>
  </si>
  <si>
    <t>Puntaje</t>
  </si>
  <si>
    <t>Zonas de riesgo de corrupción</t>
  </si>
  <si>
    <t>Moderada</t>
  </si>
  <si>
    <t>Alta</t>
  </si>
  <si>
    <t>Extrema</t>
  </si>
  <si>
    <t>Baja</t>
  </si>
  <si>
    <t>RESULTADOS DE LA CALIFICACIÓN DEL RIESGO DE CORRUPCIÓN</t>
  </si>
  <si>
    <t>IMPACTO</t>
  </si>
  <si>
    <t>PROBABILIDAD</t>
  </si>
  <si>
    <r>
      <rPr>
        <b/>
        <sz val="10"/>
        <rFont val="Arial"/>
        <family val="2"/>
      </rPr>
      <t>Determinar el riego inherente</t>
    </r>
    <r>
      <rPr>
        <sz val="10"/>
        <rFont val="Arial"/>
        <family val="2"/>
      </rPr>
      <t>: Corresponde a la primera calificación y evaluación del riesgo de corrupción.</t>
    </r>
  </si>
  <si>
    <r>
      <rPr>
        <b/>
        <sz val="10"/>
        <rFont val="Arial"/>
        <family val="2"/>
      </rPr>
      <t>1) Mecanismo</t>
    </r>
    <r>
      <rPr>
        <sz val="10"/>
        <rFont val="Arial"/>
        <family val="2"/>
      </rPr>
      <t xml:space="preserve">: Se realiza a través del cruce de los resultados obtenidos de la </t>
    </r>
    <r>
      <rPr>
        <b/>
        <i/>
        <sz val="10"/>
        <rFont val="Arial"/>
        <family val="2"/>
      </rPr>
      <t>Probabilidad</t>
    </r>
    <r>
      <rPr>
        <sz val="10"/>
        <rFont val="Arial"/>
        <family val="2"/>
      </rPr>
      <t xml:space="preserve"> y del </t>
    </r>
    <r>
      <rPr>
        <b/>
        <i/>
        <sz val="10"/>
        <rFont val="Arial"/>
        <family val="2"/>
      </rPr>
      <t>Impacto</t>
    </r>
    <r>
      <rPr>
        <sz val="10"/>
        <rFont val="Arial"/>
        <family val="2"/>
      </rPr>
      <t xml:space="preserve">, a través de una multiplicación (puntaje del descriptor de la </t>
    </r>
    <r>
      <rPr>
        <b/>
        <i/>
        <sz val="10"/>
        <rFont val="Arial"/>
        <family val="2"/>
      </rPr>
      <t>Probabilidad</t>
    </r>
    <r>
      <rPr>
        <sz val="10"/>
        <rFont val="Arial"/>
        <family val="2"/>
      </rPr>
      <t xml:space="preserve"> por el puntaje del descriptor del </t>
    </r>
    <r>
      <rPr>
        <b/>
        <i/>
        <sz val="10"/>
        <rFont val="Arial"/>
        <family val="2"/>
      </rPr>
      <t>Impacto</t>
    </r>
    <r>
      <rPr>
        <sz val="10"/>
        <rFont val="Arial"/>
        <family val="2"/>
      </rPr>
      <t>). Ejemplo: probable (4) x Catastrófico (20) Total 4 x 20 = 80</t>
    </r>
  </si>
  <si>
    <t>Responder afirmativamente de UNO a CINCO preguntas(s) genera un impacto</t>
  </si>
  <si>
    <t>Responder afirmativamente de SEIS a ONCE preguntas(s) genera un impacto</t>
  </si>
  <si>
    <t>Responder afirmativamente de DOCE a DIECIOCHO preguntas(s) genera un impacto</t>
  </si>
  <si>
    <t>x</t>
  </si>
  <si>
    <t>Riesgo:</t>
  </si>
  <si>
    <t>Oficina Asesora de Comunicaciones
Dirección Administrativa
Sistemas y seguridad de la Información</t>
  </si>
  <si>
    <t>Clasificación del Riesgo / Nivel</t>
  </si>
  <si>
    <t>Causa</t>
  </si>
  <si>
    <t>Nivel de Cumplimiento del Plan:</t>
  </si>
  <si>
    <t>Nivel de Cumplimiento del Plan</t>
  </si>
  <si>
    <t>Zona Baja</t>
  </si>
  <si>
    <t>Zona Media</t>
  </si>
  <si>
    <t>Zona Alta</t>
  </si>
  <si>
    <t>0% a 59%</t>
  </si>
  <si>
    <t>60% a 79%</t>
  </si>
  <si>
    <t>Rojo</t>
  </si>
  <si>
    <t>Verde</t>
  </si>
  <si>
    <t>de 80% a 100%</t>
  </si>
  <si>
    <t>Preventivo ???</t>
  </si>
  <si>
    <t>|||</t>
  </si>
  <si>
    <t>Correctivo ???</t>
  </si>
  <si>
    <t>Contar con el personal idóneo y capacitado en el manejo y  administración de la red.</t>
  </si>
  <si>
    <t>Componente</t>
  </si>
  <si>
    <t>(No. de divulgaciones ejecutadas / No. de divulgaciones programadas)*100</t>
  </si>
  <si>
    <t>Los conflictos de interés frente al auditor y el proceso auditado.</t>
  </si>
  <si>
    <t>Verificación antes de enviar la información por el equipo auditor.</t>
  </si>
  <si>
    <t>Designación del auditor por parte del Jefe de la Oficina de Control Interno.</t>
  </si>
  <si>
    <t>El Concejo de Bogotá D.C., unido al interés nacional de lograr la racionalización y simplificación de trámites y procedimientos administrativos que deben adelantar los ciudadanos ante las entidades de la Administración Pública, realizará las actividades posibles para simplificar, estandarizar, eliminar, optimizar y automatizar los trámites existentes, acercará a los ciudadanos a los servicios que presta la Corporación y mejorar los medios de comunicación y divulgación con la ciudadanía.</t>
  </si>
  <si>
    <t xml:space="preserve">El proceso de rendición de cuentas, es un instrumento de control social, estructurado por un conjunto de normas, procedimientos, metodologías, prácticas y resultados, busca que los servidores públicos de la Corporación informen, expliquen y den a conocer los resultados de su gestión a los ciudadanos, la sociedad civil y demás grupos de interés, como un instrumento de transparencia del Concejo de Bogotá, D.C. </t>
  </si>
  <si>
    <t>La Corporación  definirá los mecanismos que contribuyan a afianzar la cultura de servicio al ciudadano en los servidores públicos y fortaleciendo los canales de atención, de acuerdo con sus planes, programas y proyectos.</t>
  </si>
  <si>
    <t>La Corporación diseñara, promocionara e implementara Instrumentos de Gestión para el acceso a la Información Institucional, en cumplimiento con la normatividad vigente.</t>
  </si>
  <si>
    <t>Revisar y Ajustar el mapa de Riesgos de Corrupción, la Política Anticorrupción y su Mitigación.</t>
  </si>
  <si>
    <t>Oficina Asesora de Comunicaciones
Oficina Asesora de Planeación</t>
  </si>
  <si>
    <t>Información publicada, en cumplimiento de la Ley 1712 de 2014 y Decreto 103 de 2015.</t>
  </si>
  <si>
    <t>Publicar los Informes de la Oficina de Control Interno previstos en el inciso 3 del artículo 9 y el inciso 2 del articulo 76 de la Ley 1474 de 2011.</t>
  </si>
  <si>
    <t>Diseñar y enviar por correo electrónico, mensajes institucionales para la divulgación y socialización de todas las estrategias del Plan Anticorrupción y de Atención al Ciudadano.</t>
  </si>
  <si>
    <t>Ajustar y diseñar nuevas herramientas de fortalecimiento institucional, brindando la información requerida a la ciudadanía promoviendo la participación activa de los servidores públicos en la lucha contra la corrupción, de tal manera que todos los actos y actuaciones de los funcionarios del Concejo de Bogotá D.C.,  se ciñan a los valores institucionales, mejorando así los niveles de transparencia en la gestión de la Corporación.</t>
  </si>
  <si>
    <t>Ajustes al Mapa de Riesgos y a la Política de Anticorrupción.</t>
  </si>
  <si>
    <t>Implementar estrategias de divulgación y sensibilización a los servidores públicos sobre el Mapa de Riesgos al interior de la Corporación.</t>
  </si>
  <si>
    <t>Actualización Periódica del Normograma de la Corporación.</t>
  </si>
  <si>
    <t>Reportes periódicos de actualización del Normograma.</t>
  </si>
  <si>
    <t>Actualizar la información mínima obligatoria publicada en cumplimiento de lo dispuesto en los artículos 9, 11 y 12 de la Ley 1712 de 2014, respecto a la estructura institucional, los servicios, procedimientos y funcionamiento de la Corporación y los artículos 4, 5 y 6 del Decreto 103 de 2015.</t>
  </si>
  <si>
    <t>Diseñar e Implementar en los equipos de computo de la Corporación, protectores de pantalla que difundan las actividades de lucha contra la corrupción, así como las buenas prácticas en la gestión pública y la transparencia.</t>
  </si>
  <si>
    <t>Diseñar y divulgar periódicamente en un medio de publicidad institucional mensajes sobre principios, valores y derechos del ciudadano, como estrategia de concientización dirigida a los servidores públicos.</t>
  </si>
  <si>
    <t>Amarillo</t>
  </si>
  <si>
    <t>*Decisiones erráticas
* Reprocesos 
*Sanciones legales 
*Demandas - Pago de Sentencias
*Pérdida de imagen y credibilidad institucional.</t>
  </si>
  <si>
    <t>Control Preventivo: BACKUP y custodia de la información generada por la Corporación.</t>
  </si>
  <si>
    <t>Designar al Auditor que no tenga un grado de cercanía con el proceso o circunstancia detectada.</t>
  </si>
  <si>
    <t xml:space="preserve">Zona de Riesgo de Corrupción: </t>
  </si>
  <si>
    <t>14- Gestión Financiera</t>
  </si>
  <si>
    <t>Oficina Asesora de Comunicaciones
Dirección Jurídica
Dirección Administrativa
Sistemas y Seguridad de la Información
Secretaria General y Comisiones Permanentes
Oficina Asesora de Planeación</t>
  </si>
  <si>
    <t>Realizar el seguimiento a la Administración de los Riesgos de Corrupción.</t>
  </si>
  <si>
    <t>PLAN ANTICORRUPCIÓN Y DE ATENCION AL CIUDADANO
Actualización para la Vigencia -  2017
Aprobado por la Resolución N° 0055  del  30 de Enero de 2017</t>
  </si>
  <si>
    <t>SEGUIMIENTO A LOS COMPONENTES PARA LA CONSTRUCCIÓN DEL PLAN ANTICORRUPCIÓN Y DE ATENCIÓN AL CIUDADANO - 2017</t>
  </si>
  <si>
    <t>MAPA DE RIESGOS DE CORRUPCIÓN
ACTUALIZACIÓN 2017</t>
  </si>
  <si>
    <t>Se emitio la Resolución 055 de 2017, aprobando el Nuevo PAAC-2017 y se efectuo la correspondiente socialización y divulgación.</t>
  </si>
  <si>
    <t xml:space="preserve">El 1 de febrero de 2017 el jefe de la Oficina Asesora de Planeación divulgo y socializo el Plan Anticorrupción y Atención al Ciudadano 2017 </t>
  </si>
  <si>
    <t>Controles de riesgos de corrupción</t>
  </si>
  <si>
    <t>P</t>
  </si>
  <si>
    <t>D</t>
  </si>
  <si>
    <t>C</t>
  </si>
  <si>
    <t>Criterio de medición</t>
  </si>
  <si>
    <t xml:space="preserve">SI </t>
  </si>
  <si>
    <t>Total Control</t>
  </si>
  <si>
    <t>1. Existen manuales, instructivos o procedimientos para el manejo del control?</t>
  </si>
  <si>
    <t>2. Está definido el responsable de la ejecución del control y del seguimiento?</t>
  </si>
  <si>
    <t>3. El control es automático?</t>
  </si>
  <si>
    <t>4. El control es manual?</t>
  </si>
  <si>
    <t>5. La frecuencia de ejecución del control y de seguimiento es adecuada?</t>
  </si>
  <si>
    <t>6. Se cuenta con evidencias de la ejecución y seguimiento del control?</t>
  </si>
  <si>
    <t>7. El control es efectivo?</t>
  </si>
  <si>
    <t>CONTROLES DE LOS RIESGOS DE CORRUPCIÓN</t>
  </si>
  <si>
    <t>*Decisiones erráticas
*Afectación del clima laboral 
*Sanciones legales 
*Demandas - Pago de Sentencias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t>
  </si>
  <si>
    <t>Consecuencias</t>
  </si>
  <si>
    <r>
      <t>Casi Seguro:</t>
    </r>
    <r>
      <rPr>
        <sz val="10"/>
        <rFont val="Arial"/>
        <family val="2"/>
      </rPr>
      <t xml:space="preserve"> Se espera que el evento ocurra en la mayoría de las circunstancias. Es muy seguro que se presente. El Evento se presento mas de una vez al año.</t>
    </r>
  </si>
  <si>
    <r>
      <t>Rara Vez:</t>
    </r>
    <r>
      <rPr>
        <sz val="10"/>
        <rFont val="Arial"/>
        <family val="2"/>
      </rPr>
      <t xml:space="preserve"> Ocurre en circunstancias excepcionales. El evento no se ha presentado en los últimos cinco (5) años.</t>
    </r>
  </si>
  <si>
    <r>
      <t>Posible:</t>
    </r>
    <r>
      <rPr>
        <sz val="10"/>
        <rFont val="Arial"/>
        <family val="2"/>
      </rPr>
      <t xml:space="preserve"> Es posible que suceda. El evento se presento una vez en los últimos dos (2) años.</t>
    </r>
  </si>
  <si>
    <r>
      <t>Probable:</t>
    </r>
    <r>
      <rPr>
        <sz val="10"/>
        <rFont val="Arial"/>
        <family val="2"/>
      </rPr>
      <t xml:space="preserve"> Es viable que el evento ocurra en la mayoría de los casos. El evento se presento una vez el ultimo año.</t>
    </r>
  </si>
  <si>
    <r>
      <t>Improbable:</t>
    </r>
    <r>
      <rPr>
        <sz val="10"/>
        <rFont val="Arial"/>
        <family val="2"/>
      </rPr>
      <t xml:space="preserve"> Puede ocurrir. El evento se presento una vez en los últimos cinco (5) años.</t>
    </r>
  </si>
  <si>
    <r>
      <t>Moderado:</t>
    </r>
    <r>
      <rPr>
        <sz val="9"/>
        <rFont val="Arial"/>
        <family val="2"/>
      </rPr>
      <t xml:space="preserve"> Afectación parcial al proceso y a la dependencia: Genera a medianas consecuencias para la entidad.</t>
    </r>
  </si>
  <si>
    <r>
      <t xml:space="preserve">Mayor: </t>
    </r>
    <r>
      <rPr>
        <sz val="9"/>
        <rFont val="Arial"/>
        <family val="2"/>
      </rPr>
      <t>Impacto Negativo de la Entidad: General altas consecuencias para la Entidad.</t>
    </r>
  </si>
  <si>
    <r>
      <t>Catastrófico:</t>
    </r>
    <r>
      <rPr>
        <sz val="9"/>
        <color theme="0"/>
        <rFont val="Arial"/>
        <family val="2"/>
      </rPr>
      <t xml:space="preserve"> Consecuencias desastrosas sobre el sector: Genera Consecuencias desastrosas para la Entidad.</t>
    </r>
  </si>
  <si>
    <t>Nombramiento de Servidores Públicos sin el lleno de los requisitos legales exigidos.</t>
  </si>
  <si>
    <t>Valor</t>
  </si>
  <si>
    <t>Preventivo</t>
  </si>
  <si>
    <t>Correctivo</t>
  </si>
  <si>
    <t>Tipo</t>
  </si>
  <si>
    <t>Zona de Riesgo Residual</t>
  </si>
  <si>
    <r>
      <rPr>
        <b/>
        <sz val="10"/>
        <rFont val="Arial"/>
        <family val="2"/>
      </rPr>
      <t>2) El Resultado:</t>
    </r>
    <r>
      <rPr>
        <sz val="10"/>
        <rFont val="Arial"/>
        <family val="2"/>
      </rPr>
      <t xml:space="preserve"> se ubica en una de las cuatro (4) zonas de riesgo de corrupción.</t>
    </r>
  </si>
  <si>
    <t>3) Calificacion de los Controles</t>
  </si>
  <si>
    <t>Calif</t>
  </si>
  <si>
    <t>Riesgo de Corrupción</t>
  </si>
  <si>
    <t>*Afectación del clima laboral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t>
  </si>
  <si>
    <t>*Decisiones erráticas
*Sanciones legales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
*Afecta la igualdad de los ciudadanos para hacer uso de sus derechos</t>
  </si>
  <si>
    <t>*Decisiones erráticas
*Afectación del clima laboral 
*Sanciones legales 
*Pérdida de imagen y credibilidad institucional.
*Pérdida de legitimidad de la  Administración Distrital.
*Percepción negativa de la ciudadanía frente a la entidad.
*Generación de reprocesos y desgaste administrativo.
*Sanciones disciplinaria y/o penales
*Propicia escenarios de conflictos</t>
  </si>
  <si>
    <t>*Decisiones erráticas
*Sanciones legales 
*Pérdida de imagen y credibilidad institucional.
*Percepción negativa de la ciudadanía frente a la entidad.
*Generación de reprocesos y desgaste administrativo.
*Sanciones disciplinaria y/o penales
*Propicia escenarios de conflictos</t>
  </si>
  <si>
    <t>Mensual</t>
  </si>
  <si>
    <t>Revisión de los nombramientos con el Procedimiento de Actos Administrativos, y  Manual de Funciones y Competencias.</t>
  </si>
  <si>
    <t>30-04-2017
30-08-2017
30-12-2017</t>
  </si>
  <si>
    <t>Trimestral</t>
  </si>
  <si>
    <t>Seguimiento Trimestral al Plan en el Formato Código: GDE-PR002-FO1</t>
  </si>
  <si>
    <t>Consolidar los resultados de los indicadores en el Plan de Acción Anual</t>
  </si>
  <si>
    <t>Acta sobre la revisión de los nombramientos.</t>
  </si>
  <si>
    <t>Verificar audios vs. Acuerdos firmados</t>
  </si>
  <si>
    <t>Acta sobre la revisión de los acuerdos</t>
  </si>
  <si>
    <t>Verificar el cumplimiento de los procedimientos de comunicación interna y externa, y el Plan de medios.</t>
  </si>
  <si>
    <t>Comunicados de la Corporación en los diferentes medios, Web, Intranet, Twits, entre otros.</t>
  </si>
  <si>
    <t>Verificar el cumplimiento de las acciones del plan de mejoramiento aprobado por Control Interno</t>
  </si>
  <si>
    <t>Plan de Mejoramiento, y Actas del Comité del SIG.</t>
  </si>
  <si>
    <t>Investigación por presunto prevaricato, sanción penal, y disciplinaria</t>
  </si>
  <si>
    <t>Sancion disciplinaria, accion penal y fiscal para quienes incurran en ese tipo de acciones</t>
  </si>
  <si>
    <t>Acciones disciplinarias, posible accion penal</t>
  </si>
  <si>
    <t>Quien realice este tipo de conductas incurriria en falsedad material, ideologica, en documento pùblico</t>
  </si>
  <si>
    <t>Registro de asistencia; participacion del Concejal en la discusion tematica.
Verificacion del quorun</t>
  </si>
  <si>
    <t>Llamado a lista.
Correo institucional
Archivo Sonido y video
Actas</t>
  </si>
  <si>
    <t>Soportar las certificaciones con los registros de asistencia</t>
  </si>
  <si>
    <t>Registro electronico de las certificiacion 
Listados de Asistencia</t>
  </si>
  <si>
    <t xml:space="preserve">Expedir las certificaciones acatando los procedimientos establecidos por el concejo; </t>
  </si>
  <si>
    <t>Control selectivo de  solicitudes de prorroga</t>
  </si>
  <si>
    <t>Memorando del Concejal o Funcionario dirigida al Secretario General de la Corporacion
Aprobacion de las proposiciones</t>
  </si>
  <si>
    <t xml:space="preserve">Acatar el reglamento interno del Concejo en lo correspondiente a terminos para la concesión de prórrogas para presentar informes de ponecias o revoslver proposiones o cuestionarios </t>
  </si>
  <si>
    <t>Expedir certificacion de votaciones a solicitud de terceros</t>
  </si>
  <si>
    <t xml:space="preserve">Registro electronico de votos
Regsitro de Actas </t>
  </si>
  <si>
    <t>Expedir las certificaciones acatando el regalmento interno del concejo</t>
  </si>
  <si>
    <t>Cuatrimestral</t>
  </si>
  <si>
    <t>15/05/2017
15/09/2017
15/12/2017</t>
  </si>
  <si>
    <t>15/04/2017
15/07/2017
15/10/2017
15/15/2017</t>
  </si>
  <si>
    <t xml:space="preserve">Dentro de los ultimos 5 dias calendario de cada mes </t>
  </si>
  <si>
    <t>La omision de los requisitos de ley esta incurso en una investigacion disciplinaria y posible prevaricato</t>
  </si>
  <si>
    <t>Revisar los terminos de la convocatoria en todos sus asptectos</t>
  </si>
  <si>
    <t>Verificacion del cronograma de las comunicacion y radicacion de  hojas de vida con soportes</t>
  </si>
  <si>
    <t>Conformar una comision de verificación  comité para la verificación de documentos presentados por los aspirantes a los cargos de elección.</t>
  </si>
  <si>
    <t>Semestral</t>
  </si>
  <si>
    <t>15/07/2017
15/12/2017</t>
  </si>
  <si>
    <t>No dar respuesta de las PQRS en los terminos establecidos por la Ley</t>
  </si>
  <si>
    <t>No informar o desinformar al solicitante, demorar la respuesta  y no tramitar la información.</t>
  </si>
  <si>
    <t>*Investigacion Disciplinarioa para el responsable
*LImitar el ejercicio de control social por parte del ciudadano. 
*Violacon de los principios de transparencia.</t>
  </si>
  <si>
    <t>Preventivo implementar el procedimiento de grabación y monitoreo de las peticiones recibidas por los diferentes canales de la Corporación.
Llevar control de términos de vencimiento</t>
  </si>
  <si>
    <t xml:space="preserve">SEMESTRAL
</t>
  </si>
  <si>
    <t>Informe de Gestión semestral</t>
  </si>
  <si>
    <t xml:space="preserve">SDQS Distrital
Requerimientodel SDQR Distrital 
FORMATO GJ-PR002-FO2 Hoja de ruta actuaciones
</t>
  </si>
  <si>
    <t>31/07/2017
31/12/2017</t>
  </si>
  <si>
    <t>Solicitar precisión al peticionario sobre el objeto de su solicitud.
Dar traslado en terminos de ley a la autoridad competente.
Llevar un control de términos y según el caso aplicar las prórrogas permitidas por la ley</t>
  </si>
  <si>
    <t>Intervención de terceros ajenos a la Dirección Jurídica.</t>
  </si>
  <si>
    <t>Debido  a que la Dirección Jurídica presta asesoría a la Mesa Directiva para la expedición de actos administrativos, se pueden presentar intereses ajenos que busquen interferir en el sentido y contenido de las actuaciones jurídicas correspondientes.</t>
  </si>
  <si>
    <t>*Toma decisiones administartivas erradas.
*Posible investigacion penal y disciplinaria.
*Accion de Repeticion contra el funcionario que decide
*Afectacion imagen institucional</t>
  </si>
  <si>
    <t xml:space="preserve">El grupo de trabajo de profesionales de la Direccion Jurídica, bajo las instrucciones del jefe inmediato, mantendrá la independencia respecto a otros procesos, funcionarios o particulares, para la elaboración de conceptos, estudios jurídicos, proyección y revisión de actos administrativos, y gestión de defensa judicial, la cual se hace en coordinación con la Alcaldía Mayor de Bogotá D.C. </t>
  </si>
  <si>
    <t xml:space="preserve">Seguimiento a las tareas de cada reunion </t>
  </si>
  <si>
    <t xml:space="preserve">Actas de reunión de profesinoales </t>
  </si>
  <si>
    <t>Realizar reuniones  con el grupo de profesionales responsables del Proceso de Asesoría Jurídica y de Defensa Judicial, para el trámite de los asuntos jurídicos cuyo impacto institucional lo amerite, con el fin de prevenir la posible intervencion de  intereses ajenos.</t>
  </si>
  <si>
    <t>Dirrección Jurídica</t>
  </si>
  <si>
    <t>Afectación del derecho laboral del sancionado.
Demanda del fallo sancionatorio
Contrademanda en caso de demostrarse dolo del funcionario que emite el fallo.</t>
  </si>
  <si>
    <t>Listado de chequeo de las actuaciones en cada expediente.</t>
  </si>
  <si>
    <t>Expedientes Disciplinarios</t>
  </si>
  <si>
    <t>Supervisión por parte de la Dirección Juridica que se entiende con la firma de los actos administrativos preparados por el Sustanciador del proceso.</t>
  </si>
  <si>
    <t xml:space="preserve">Incurrir en procesos penales por falsedad den documento publico, procesos disciplinarios </t>
  </si>
  <si>
    <t>A 15 de mayo de 2017, se levanto acta en que consta verificación de muestra donde consta que la información llegó oportunamente, es completa y real</t>
  </si>
  <si>
    <t>Afectación de la imagen  y credibilidad ante la ciudadanía en la labor institucional.</t>
  </si>
  <si>
    <t>??</t>
  </si>
  <si>
    <t>Levantar acta donde conste una muestra de verificacion del periodo</t>
  </si>
  <si>
    <t xml:space="preserve">Acta de verificación </t>
  </si>
  <si>
    <t>Coordinar con las otras dependencias, una buena comunicación para que la información sea suministrada a los medios y la ciudadania   veraz y oportunamente</t>
  </si>
  <si>
    <t>Se tramitó por parte de la Oficina Gestion Fondo Cuenta la entrega de esta información a la Oficina de Comunicaciones, quienes tienen la responsabilidad de su publicación.  A Corte 30 de Abril el plan de Adquisiciones de Bienes y Servicios está publicado en el siguiente LINK: http://concejodebogota.gov.co/8-4-plan-anual-de-adquisiciones/cbogota/2016-06-22/081354.php una vez ingresado a esta ruta se da click en la siguiente ruta: http://www.shd.gov.co/shd/adquisicion-con// donde se visualiza la información.</t>
  </si>
  <si>
    <t>Se tramitó por parte de la Oficina Gestion Fondo Cuenta la entrega de esta información a la Oficina de Comunicaciones a través de correo institucional, quienes se encargan de su publicación.  A Corte 30 de Abril los contratos de prestación de servicios (OPS), se encuentran en el siguiente LINK: http://concejodebogota.gov.co/contratacion-concejo-de-bogota- 2014/cbogota/2014-11-26/101608.php donde se visualiza la información.</t>
  </si>
  <si>
    <t>Los jefes, directores y Concejales no informan las incapacidades de sus funcionarios al proceso de gestión financiera.
No se tiene conocimiento del total de días que llevan las incapacidades.</t>
  </si>
  <si>
    <t>No se incluyen las incapacidades por enfermedad general o de tipo Profesional a los aplicativos PERNO y Aportes en linea</t>
  </si>
  <si>
    <t xml:space="preserve">No se puede hacer el recobro a las EPS Y ARL
Detrimento patrimonial para la Corporación
Incapacidades mayores a 90 días que no son debidamente tramitadas </t>
  </si>
  <si>
    <t>Preventivos: Enviar circular semestralmente a todos los procesos de la Corporación.</t>
  </si>
  <si>
    <t>Se realizan ciculares periódicas, solicitando a los jefes y responsables de los procesos  la entrega de las incapacidades de los funcionarios a su cargo.</t>
  </si>
  <si>
    <t>Archivo de nómina</t>
  </si>
  <si>
    <t>Realizar circulares periódicas recordando la obligatoriedad  de radicar las incapacidades al proceso de gestión financiera dentro de  los tres días siguientes  a la expedición de la incapacidad y sensibilizar el instructivo de incapacidades a todos los procesos de la Corporación.</t>
  </si>
  <si>
    <t>Director Financiero
Procedimiento nómina
Jefes de procesos y Concejales</t>
  </si>
  <si>
    <t xml:space="preserve">Mensual  </t>
  </si>
  <si>
    <t>Ausencia de controles efectivos para identificar incapacidades iguales o superiores a noventa (90) días.</t>
  </si>
  <si>
    <t xml:space="preserve">No gestionar oportunamente incpacidades mayores a 90 días ante las entidades pertinentes  </t>
  </si>
  <si>
    <t>Detrimento patrimonial para la Corporación ya que se le sigue cancelando a los funcionarios.
Posible apertura de proceso disciplinario al encargado del proceso.</t>
  </si>
  <si>
    <t>Preventivos: Actualizar constantemente la base de datos de la incapacidades.
Verificar el cumplimiento de los lineamientos establecidos para incapacidades.</t>
  </si>
  <si>
    <t>mensual</t>
  </si>
  <si>
    <t>Informar oportunamente a la alta dirección.</t>
  </si>
  <si>
    <t>Diseñar base de datos de las incapacidades para tener control del total de días.
Diseñar políticas o linemamientos claros para gestionar estos casos.</t>
  </si>
  <si>
    <t>Director Financiero
Procedimiento nómina
Jefes de procesos</t>
  </si>
  <si>
    <t>Error en el cargue de la información de los archivos planos por parte de los funcionarios responsables de su elaboración.</t>
  </si>
  <si>
    <t>No actualización del convenio interadministrativo de transferencia tecnológica.</t>
  </si>
  <si>
    <t>Incumplimiento de normas de supervisión contractual.</t>
  </si>
  <si>
    <t xml:space="preserve">Se digita información errada en el momento de expedir la orden de pagos de nómina, aportes parafiscales y cesantías, ocasionando anulaciones de RA. </t>
  </si>
  <si>
    <t>Se generan anulaciones continuas de R.A., para permitir liberar los dineros.</t>
  </si>
  <si>
    <t>Debido a la no actualización del convenio interadministrativo de transferencia tecnológica entre el Concejo de Bogotá y la Secretaría de Hacienda Distrital, se puede generar pagos que no cuentan con la normatividad vigente.</t>
  </si>
  <si>
    <t>Realizar pagos erróneos que no están parametrizados con la normatividad vigente.                Posible apertura de proceso disciplinario al encargado del proceso.</t>
  </si>
  <si>
    <t>El no cumplimiento a la norma y guía de supervisión de contratos, puede ocasionar faltas graves de supervisión contractual.</t>
  </si>
  <si>
    <t>Responsabilidad contractual, penal, disciplinaria, fiscal y civil.</t>
  </si>
  <si>
    <t>Preventivo: Efectuar revisión constante en el momento de cargar el archivo plano en Presupuesto para evitar anulación de relaciones.</t>
  </si>
  <si>
    <t>Preventivo: Asignación de personal de acuerdo al perfil de la necesidad.</t>
  </si>
  <si>
    <t>Se valida la información en detalle del proceso de generación del archivo plano, mitigando la posibilidad de un error.</t>
  </si>
  <si>
    <t>Archivos planos de nómina.</t>
  </si>
  <si>
    <t>Funcionario responsable de la elaboración del archivo plano, revise y verifique antes de enviar la información a presupuesto.</t>
  </si>
  <si>
    <t>Reporte de informes a convenios y transferencias tecnológicas</t>
  </si>
  <si>
    <t>Reposa en archivo de nómina.</t>
  </si>
  <si>
    <t>Hacer seguimiento a la vigencia del convenio a través del procedimiento de nómina y reportar al Director Financiero las fechas estipuladas para su renovación.</t>
  </si>
  <si>
    <t>Implementar informes mensuales de supervisión y contar con el apoyo de funcionarios de la planta global que desarrollen funciones en el procedimiento respectivo y a través de contratistas profesionales para el tema de la supervisión contractual.</t>
  </si>
  <si>
    <t>Reposa en la carpeta de supervisión de cada contrato.</t>
  </si>
  <si>
    <t>Apoyarse en profesionales y personal idóneo para verificar la efectiva ejecución de las obligaciones contractuales y contar con el apoyo a la supervisión por parte de los líderes del proceso y procedimiento respectivo.</t>
  </si>
  <si>
    <t>X</t>
  </si>
  <si>
    <t xml:space="preserve">La comision del plan ha llevado en dos oporutnidad el proyecto de modificacion al acuerdo 151 de 2005 la ultima cesion se efectuo el </t>
  </si>
  <si>
    <t>No verificar el registro biométrico de votación para elaborar la certificación, Omisión en el registro de la votación que se lleve a cabo, NO verficar la grabacion de las sesiones  (audio -video)</t>
  </si>
  <si>
    <t>Expedir certificación de votaciones, que no correspondan a las reales, con el fin de favorecer un interés propio o de un tercero.  En eventos no subsanables.</t>
  </si>
  <si>
    <t>comparacion del acta transcrita con el audio y el video</t>
  </si>
  <si>
    <t>Audio y
Video
actas transcritas</t>
  </si>
  <si>
    <t xml:space="preserve">Eliminar, omitir información en la publicación de los textos aprobados en las Comisiones o Plenarias de los Proyectos de Acuerdo. </t>
  </si>
  <si>
    <t>Por desconocimiento del  reglamento  interno del Concejo y manual de funciones delgando en funcionarios sin competencia.</t>
  </si>
  <si>
    <t>Hacer incurrir a otro funcionario  en acción u omision por delegación indebida para la lectura de votación, llamado a lista y verificacion del quorum.</t>
  </si>
  <si>
    <t>Posibles demandas de nulidad.
Proceso Disciplinario
Demandas de tipo fiscal</t>
  </si>
  <si>
    <t>Verificar la grabación</t>
  </si>
  <si>
    <t xml:space="preserve">Verificar y revisar que el Contenido de los Proyectos de Acuerdo que se publican  se haga contra grabación en tanto la calidad de la grabación lo permita </t>
  </si>
  <si>
    <t>Las Grabaciones, y revisiones que hace el Secretario General y Subsecretarios de Comisión</t>
  </si>
  <si>
    <t>8- Talento
Humano</t>
  </si>
  <si>
    <t xml:space="preserve">Con las obras que se realizaron se adecuò el recinto para el ingreso del personal en condiciòn de discapacidad; asi mismo se condicionò un baño espacialmente para esta poblaciòn y se construtò una rampa para su acceso. </t>
  </si>
  <si>
    <t>Efectuar la verificación del 100% los documentos requeridos por parte de los funcionarios responsables del proceso y asesores de mesa.</t>
  </si>
  <si>
    <t xml:space="preserve">Notificaciòn de Nombramiento.Acta de revisiòn de Documentos.
</t>
  </si>
  <si>
    <t>Manejo de Influencias Políticas</t>
  </si>
  <si>
    <t>Vinculación de personal por prestación de servicios para realizar labores similares a las del Manual de Funciones y Competencias del Concejo de Bogotà.</t>
  </si>
  <si>
    <t>Afectación del clima laboral 
*Sanciones legales 
*Demandas - Pago de Sentencias
*Pérdida de imagen y credibilidad institucional
*Percepción negativa de la ciudadanía frente a la entidad.</t>
  </si>
  <si>
    <t>Seguimiento y control por parte de la Oficina de Control Interno a la vinculación de personal por contrato de prestación de servicios.</t>
  </si>
  <si>
    <t xml:space="preserve">Solicitar un nuevo estudio de cargas laborales </t>
  </si>
  <si>
    <t>Memorando de solicitud de Estudio de Cargas laborales</t>
  </si>
  <si>
    <t>*Sanciones legales 
*Pérdida de imagen y credibilidad institucional
*Percepción negativa de la ciudadanía frente a la entidad.</t>
  </si>
  <si>
    <t>Realizar la revisión al 100% de los documentos de las Historias laborales</t>
  </si>
  <si>
    <t>Realizar verificación de los documentos  de todos los posesionados</t>
  </si>
  <si>
    <t>Dirección Administrativa Historias Laborales</t>
  </si>
  <si>
    <t xml:space="preserve">
Materializaciòn de los riesgos de corrupciòn.
Sanciones legales 
Demandas - Pago de Sentencias
Pérdida de imagen y credibilidad institucional
</t>
  </si>
  <si>
    <t xml:space="preserve">Realizar las capacitaciones </t>
  </si>
  <si>
    <t>Registros de asistencia a las capacitaciones</t>
  </si>
  <si>
    <t>Detrimento Patrimonial
Afectación clima laboral</t>
  </si>
  <si>
    <t>Una vez finalizada cada actividad de capacitación la Dirección Admnistrativa remitirá a la  Dirección Jurídica y a la Oficina de Control Interno  la relación de funcionarios no certificados  para que adelanten las acciones a que haya lugar.</t>
  </si>
  <si>
    <t>Memorandos.
Listados remitidos a la Dirección Jurídica y Control Interno.</t>
  </si>
  <si>
    <t>Dirección Admnistrativa</t>
  </si>
  <si>
    <t>Dentro del Memorando de notificación de la capacitación dejar claro la obligatoriedad de la asistencia a la capacitación y las sanciones a que puede hacer acreedor por el incumoplimiento Remitir listados de funcionarios no certificados a la Dirección Jurídica y Oficina de Control Interno.</t>
  </si>
  <si>
    <t>Verificar el cumplimiento de requisitos para la inscripción y  participación en las diferentes acitividades enmarcadas en el Plan de Bienestar.</t>
  </si>
  <si>
    <t>Comunicación
Planillas de Inscripción
Registros de Asistencia</t>
  </si>
  <si>
    <t>*Afectación del clima laboral 
*Sanciones legales 
*Demandas - Pago de Sentencias
*Pérdida de imagen y credibilidad institucion</t>
  </si>
  <si>
    <t>Realizar estudios previos de los requisitos establecidos en el Manual de Funciones y en la escalera para asignación de cargos</t>
  </si>
  <si>
    <t>Revisión de las Historias Laborales de acuerdo al derecho preferencial de Carrera Admnistrativa.
Dar eestricto cumplimiento a la norma.</t>
  </si>
  <si>
    <t>Matriz de excel de verificación de cumplimiento de requisitos.
Publicación de la convocatoria del cargo vacante a proveer.
Resolución de encargo.</t>
  </si>
  <si>
    <t>Dirección Admnistrativa y Procedimiento de Carrera Administrativa.</t>
  </si>
  <si>
    <t xml:space="preserve">Manejo de influencias </t>
  </si>
  <si>
    <t xml:space="preserve">Afectación del clima laboral 
Pérdida de imagen y credibilidad institucion
Propicia escenarios de conflictos
'*Decisiones erráticas
</t>
  </si>
  <si>
    <t xml:space="preserve"> 1. Capacitación a los jefes y directivos acerca de la importancia de dar cumplimiento a la normatividad pertinente a la evaluación del desempeño.
2, Solicitar aleatoriamente  a los evaluadores el portafolio de evidencias correspondientes a la evaluación del desempeño calificada.</t>
  </si>
  <si>
    <t xml:space="preserve">Memorando a los Directivos recordando la importancia de la actualización del portafolio de evidencias de cada funcionario de Carrera Admnistrativa, toda vez que aleatoreamente se realizrá la verificación. </t>
  </si>
  <si>
    <t xml:space="preserve">Memorando de convocatoria a capacitación.
Planillas de asistencia a las capacitaciones.
Formularios de calificación diligenciados y firmados
Memorando a los directivos recordando la importancia de axctualizar portafolio de evidencias por funcionario de carrera. </t>
  </si>
  <si>
    <t>No contar con la informacion  de contratistas desde la Direccion financiera para dar cumplimiento a la norma de Seguridad y salud  en el trabajo.</t>
  </si>
  <si>
    <t>Omision del cumplimiento de requisitos establecidos en el Manual de Seguridad y Salud en el Trabajo  para contratistas.</t>
  </si>
  <si>
    <t>Sanciones legales</t>
  </si>
  <si>
    <t xml:space="preserve">Dentro del Procedimiento GF-PR006 Gestión Fondo Cuenta, incluir:
La Dirección Financiera debe informar por escrito a los responsables del Sistema de Gestión de la Seguridad y Salud en el Trabajo la vinculación de los contratistas ya sea personas juridicas o naturales para dar cumplimiento a lo establecido en el Manual de Seguridad y Salud en el Trabajo pra Contratistas. </t>
  </si>
  <si>
    <t xml:space="preserve">Solicitar mediante Memorando a la Dirección Financiera la modificación del Procedimiento GF-PR006  Gestión Fondo Cuenta, en el cual incluya que  La Dirección Financiera debe informar por escrito a los responsables del Sistema de Gestión de la Seguridad y Salud en el Trabajo,  la vinculación de los contratistas, cargos a desempeñar y tiempo de duración del contrato,  ya sea personas juridicas o naturales para dar cumplimiento a lo establecido en el Manual de Seguridad y Salud en el Trabajo pra Contratistas. </t>
  </si>
  <si>
    <t>Falta de revisión de los requisitos establecidos en el Procedimiento TH-PR006 Actos Administrativos y Manual de Funciones y Competencias por parte de los funcionarios responsables del proceso</t>
  </si>
  <si>
    <t>Afectaciòn del Clima Laboral
Sanciones legales y Disciplinarias</t>
  </si>
  <si>
    <t>Verificar los requisitos exigidos en la normatividad vigente, en  el Manual de Funciones y Competencias por cargos a proveer, Acta de revisiòn de Documentos.v/s hoja de vida.</t>
  </si>
  <si>
    <t>En la Dirección Administrativa se realiza la verificación de documentos de los funcionarios del Concejo, se han presentado algunos casos con documentación falsa.</t>
  </si>
  <si>
    <t>No identificar los riesgos de corrupción en sus procesos y por lo tanto la materializacion de los riesgos por no implementar los controles.</t>
  </si>
  <si>
    <t xml:space="preserve">Incluir dentro del PIC de la vigencia la capacitaciòn del Estatuto </t>
  </si>
  <si>
    <t>Los funcionarios de la Corporación deberán asistir con carácter obligatorio a las Capacitaciones programas sobre riesgos de corrupción.</t>
  </si>
  <si>
    <t>Dentro del Memorando de comunicación de la actividad de bienestar  dejar claro el uso personal e instransferible del beneficio.
Remitir listados de funcionarios no certificados a la Dirección Jurídica y Oficina de Control Interno</t>
  </si>
  <si>
    <t>Falta de controles en las actividades de bienestar social .
Manejo de Influencias.</t>
  </si>
  <si>
    <t>Las causas pueden ser de influencia política o que no se haga una revisión total de las hojas de vida de conformidad con el articulo 24 de la Ley 909 de 2004</t>
  </si>
  <si>
    <t xml:space="preserve">Procedimiento GF-PR006 Gestión Fondo Cuenta aprobado por el SIG.
Informe de Revisión por la Dirección 
Registro Capacitación a Contratistas
Registros de Asistencia
Formato de Inspecciones
</t>
  </si>
  <si>
    <t>Publicar los resultados de la auditoria en la pagina web, intranet y red interna.  Dentro de los ocho dias siguients a la presentación del informe final.
Presentación del informe final al Presidente de la Corporación dentro de los ocho días siguientes a la presentación del informe final.
Diligenciar dentro de las fechas establecidas en el aplicativo MECI-FURAG la información solicitada por la Función Pública</t>
  </si>
  <si>
    <t>Evidencia de las publicaciones periódicas, memorando de envio de informes a la Presidencia, Evidencia de las certificaciones de los reportes a los entes de control</t>
  </si>
  <si>
    <t>15/04/17
15/07/17
15/10/17
30/12/17</t>
  </si>
  <si>
    <t xml:space="preserve">Publicar los resultados de la auditoria en la pagina web, intranet y red interna.  Dentro de los ocho dias siguients a la presentación del informe final.
Presentación del informe final al Presidente de la Corporación dentro de los ocho días siguientes a la presentación del informe final.
Diligenciar dentro de las fechas establecidas en los aplicativos correspondientes los inofmres a los entes de control </t>
  </si>
  <si>
    <t xml:space="preserve">Rotación de los auditores entre los diferentes procesos </t>
  </si>
  <si>
    <t>Plan de Auditor</t>
  </si>
  <si>
    <t>Se evidencio la expedicion de  la Resolución 055 de 2017, aprobando el Nuevo PAAC-2017. Sin embargo se hace necesario ajustar el Mapa de Riesgo con cada una de las Dependencias</t>
  </si>
  <si>
    <t>El 1 de febrero de 2017 el jefe de la Oficina Asesora de Planeación divulgo el Plan Anticorrupción y Atención al Ciudadano 2017 , pero a corte de 30 de abril de 2017, no se a llevado a cabo ninguna socializacion  ni capacitacion acerca del plan a las diferentes Dependencias de la Entidad</t>
  </si>
  <si>
    <t>Revisada la Red de la corporación no se encuentra actualizado el normograma de la Entidad . Se encuentra actualizado a  2016.Tampoco se evidencia que la Dependencias hagan entrega a la Dirección Jurídica de la actualización de las normas correspondientes a su proceso.</t>
  </si>
  <si>
    <t xml:space="preserve">A corte de fecha se encuentra actualizado el plan de adquisicion de bienes y servicicos  en el  link : http://concejodebogota.gov.co/8-4-plan-anual-de-adquisiciones/cbogota/2016-06-22/081354.php . Esta actualización se realiza por parte de La Dirección Financiera-Fondo cuenta, a medida en que van surgiendo nuevas necesidades. </t>
  </si>
  <si>
    <t>En el siguiente link: http://concejodebogota.gov.co/contratacion-concejo-de-bogota-2014/cbogota/2014-11-26/101608.php  ,se encuentran publicados todos los contratos de prestacion de servicios suscritos a la fecha por la Entidad.</t>
  </si>
  <si>
    <t xml:space="preserve">Se Evidencio la Rendición de cuentas del concejo realizada el 19 de Enero de 2017 vigencia segundo semestre 2016, se divulgo a la ciudadanía y a los medios de comunicación con anticipación las fechas horas y lugares de la rendición de cuentas del Concejo.  De igual manera se transmito a través de canal capital en directo. Se hizo invitación a la reunión de rendición de cuentas en redes sociales, web e intranet, del cual se publica por los mismos el resultado de la anterior. Está pendiente la entrega del cierre del primer semestre con corte a 31 de julio 2017. </t>
  </si>
  <si>
    <t xml:space="preserve">Dado a que el corte es semestral, está pendiente la terminación del primer semestre para realizar el correspondiente seguimiento.  </t>
  </si>
  <si>
    <t>A corte de abril 30 de 2017, se han realizado tres sesiones del concejo en localidades para propiciar los espacios de dialogo y conocer las problemáticas de cada una de las localidades. Adicionalmente siempre esta abierto al público las diferentes sesiones con entrada libre. Dependiendo la temática se realiza invitación a los interesados en el tema.</t>
  </si>
  <si>
    <t>Se evidencio que a la fecha está vigente el Acuerdo 151 de 2005 , en razón a que se presentó el  proyecto el acuerdo 169 de 2017 "POR EL CUAL SE ESTABLECEN LOS MECANISMOS PARA LA RENDICION DE CUENTAS Y LA VISIBILIDAD DE LA GESTION DEL CONCEJO DE BOGOTA D.C. LAS BANCADAS Y LOS CONCEJALES Y SE DICTAN OTRAS DISPOSICIONES. El cual a la fecha no ha sido aprobado.</t>
  </si>
  <si>
    <t>Se evidencia un link en la página web donde de se encuentran todos los protocolos de atención al ciudadano http://concejodebogota.gov.co/defensor-al-ciudadano/cbogota/2013-04-11/165429.php . No se encuentra actualizado ya que se evidencia que no tiene los Slogans actualizados de la Corporación.</t>
  </si>
  <si>
    <t>No se logró evidenciar los permisos que la Entidades (curaduría Urbana DADEP), deben expedir para realizar los estudios técnicos correspondientes. Es necesario adicionalmente reformular la actividad en razón a que no se ha llevado a cabo dichos ajustes</t>
  </si>
  <si>
    <t>Se encuentran publicados en cartelera en la entrada del concejo.</t>
  </si>
  <si>
    <t>La informaciòn se viene actualizando de acuerdo a lo establecido a la Ley 1712 de 2014 ver link http://concejodebogota.gov.co/cbogota/site/edic/base/port/transparencia.php</t>
  </si>
  <si>
    <t>A través de la realización de las auditorías internas integrales la oficina de control interno hace revisión tanto de los riesgos de corrupción como de gestión.  Conforme al programa de auditorías para la vigencia de 2017. La oficina ha realizado auditoría a gestión financiera y se encuentra en curso  los siguientes procesos: talento humano, sistemas y seguridad de la información y recursos físicos. Resultado de estas auditorías se darán a conocer los informes definitivos en la red.</t>
  </si>
  <si>
    <t>Se encuentran publicados en la página web el informe pormenorizado de Control Interno y el informe PQRS y  de Atención al Ciudadano conforme a lo establecido en la ley 1474 de 2011</t>
  </si>
  <si>
    <t>Se evidencia que los fondos de pantalla varían constantemente  en este tema .</t>
  </si>
  <si>
    <t>No se tuvo evidencia del desarrollo de esta actividad</t>
  </si>
  <si>
    <t xml:space="preserve">se  definio el mapa de riegos de corrupción, el cual se trabajo con las Dependencias y esta ajustado en su totalidad </t>
  </si>
  <si>
    <t>Revisada la página web y la intranet de la Corporación se evidencia que no se encuentra publicado el mapa de riesgos que permita evidenciar la divulgación del mapa de riesgos.</t>
  </si>
  <si>
    <t>Se evidencio que se está actualizando el normograma del Concejo de Bogotá por parte de la Oficina de Jurídica con el acompañamiento de los diferentes procesos de  la Corporación. A la fecha se encuentran al día los siguiente procesos: Direccionamiento estratégico, Comunicaciones, Gestión Jurídica, Atención al Ciudadano, SSI y Evaluación Independiente, los demás procesos de encuentran pendientes de la actualización del normograma</t>
  </si>
  <si>
    <t>A corte de fecha se encuentra actualizado el plan de adquisición de bienes y servicios  en el  link : http://www.shd.gov.co/shd/plan-anual-adquisiciones-2017 . Esta actualización se realiza por parte de La Dirección Financiera-Fondo cuenta, a medida en que van surgiendo nuevas necesidades.</t>
  </si>
  <si>
    <t>En el siguiente link: http://concejodebogota.gov.co/contratacion-concejo-de-bogota-2014/cbogota/2014-11-26/101608.php  ,se encuentran publicados todos los contratos de prestación de servicios suscritos a la fecha por la Entidad.</t>
  </si>
  <si>
    <t xml:space="preserve">Se evidenció que a través de la Página Web se ha venido publicando  toda la información relacionada con las  actividades misionales, al igual que algunas actividades de los procesos de apoyo.
Es importante determinar qué información es la que se publica periódicamente, así como los períodos de tiempo, dado que esta actividad es muy genérica y no permite determinar cuál es la información publicada.
</t>
  </si>
  <si>
    <t>Se evidencio que en la página web del Concejo de Bogotá hay un espacio donde la permite a la ciudadanía tener un contacto directo a  través del   link http://concejodebogota.gov.co/participa/.  De igual manera se realizaron sesiones fuera de la Entidad como fue el caso del Jardín Botánico, y la localidad de Usme</t>
  </si>
  <si>
    <t>En segundo debate  fue aprobado el Proyecto de Acuerdo 169 de 2017 en la plenaria del Concejo de Bogotá, para la rendición de cuentas, a la fecha se encuentra en la Alcaldía Mayor de Bogotá para sanción. Una vez sancionado se procederá por parte de la Secretaria General y las Comisiones a hacer el rediseño de la presentación de cuentas. En la primera presentación de la vigencia 2017, se logró evidenciar que se  presentó un informe más ejecutivo  transmisión que se hizo televisivamente a la ciudadanía de Bogotá</t>
  </si>
  <si>
    <t xml:space="preserve">Se evidencia un link en la página web donde de se encuentran todos los protocolos de atención al ciudadano http://concejodebogota.gov.co/defensor-al-ciudadano/cbogota/2013-04-11/165429.php . </t>
  </si>
  <si>
    <t>Se culminaron las obras correspondiente al reforzamiento estructural, obras de acabados se habilitó el espacio de barras,  se instalaron los pasa manos que hacian falta., se puso en funcionamiento los baños para las personas en condicion de discapacidad.
No estan construidas las rampas adecuadas para el ingreso a la Corporación</t>
  </si>
  <si>
    <t>Se evidencio  que  a la fecha el  Concejo de Bogotá, expidió la Resolución 0359 de 8 de junio de 2017, donde se crea el comité de transparencia , el cual se ha venido reuniendo para discutir temas relacionados con los proyectos establecidos para tal fin como son: plan de acción con transparencia, Concejo abierto e Índice de transparencia por Bogotá</t>
  </si>
  <si>
    <t>A través de la realización de las auditorías internas integrales la oficina de control interno hace revisión tanto de los riesgos de corrupción como de gestión.  Conforme al programa de auditorías para la vigencia de 2017. La oficina ha realizado auditoría a gestión financiera ,   talento humano, sistemas y seguridad de la información y recursos físicos, Control Político, Gestión Normativa , Anales  Relatoría y Publicaciones , Elección de servidores públicos  Gestión documental , Unidades de Apoyo Normativo,  En proceso Direccionamiento estratégico y Gestión Mejora Continua SIG   Resultado de estas auditorías se darán a conocer los informes definitivos en la red.</t>
  </si>
  <si>
    <t>Se encuentran publicados en la página web el informe pormenorizado de Control Interno y el informe de PQRS, PACC primer seguimiento</t>
  </si>
  <si>
    <t>Se evidenció que dos veces se colocaron protectores depantalla, que hacian relación  sobre campañas institucionales de prevención contra la corrupción</t>
  </si>
  <si>
    <t>No se ecvidenció que se hayan enviado correos intitucionales para divulgación del plan Anticorrupción y Atención al Ciudadano.</t>
  </si>
  <si>
    <t>No se evidenció la publicidad períodica sobre valores ni principios dirigidos a los servidores del Concejo de Bogotá</t>
  </si>
  <si>
    <t>Observaciones
1er Seguimiento
Oficina de Control Interno
Actividades Cumplidas</t>
  </si>
  <si>
    <t>Observaciones
2do Seguimiento
Oficina de Control Interno
Actividades Cumplidas</t>
  </si>
  <si>
    <t>Observaciones
3er Seguimiento
Oficina de Control Interno
Actividades Cumplidas</t>
  </si>
  <si>
    <t>Actividades Cumplidas</t>
  </si>
  <si>
    <t xml:space="preserve">se  definió el mapa de riegos de corrupción, el cual se trabajo con las Dependencias y esta ajustado en su totalidad </t>
  </si>
  <si>
    <t>Se realizó la divulgación y sensibilización del  mapa de riesgos con cada uno de los procesos  donde se definio en la matriz el nivel de riesgo correspondiente . De igual manera se encuentra publicada en el link de transparencia la Resolución 055 de 2017 donde se aprueba el plan anticorrupción y  de atención al ciudadano del concejo de Bogotá  en el siguiente link : http://www.concejodebogota.gov.co/cbogota/site/edic/base/port/trans.php. El seguimiento se encuentra en la red de interna de planeacion link:
U:\Plan Anticorrupcion y Atención al Ciudadano\2017</t>
  </si>
  <si>
    <t>Se evidenció que se actualizo el normograma del Concejo de Bogotá por parte de la Oficina de Jurídica  a fecha 30 de Noviembre con  el acompañamiento de los diferentes procesos de  la Corporación. Según se evidenció en la red interna de la corporación.</t>
  </si>
  <si>
    <t>se evidenció se encuentra actualizado el plan de adquisición de bienes y servicios  en el  linkhttp://www.shd.gov.co/shd/adquisicion-con. Esta actualización se realiza por parte de La Dirección Financiera-Fondo cuenta, a medida en que van surgiendo nuevas necesidades.</t>
  </si>
  <si>
    <t>se evidenció en el siguiente link: http://concejodebogota.gov.co/contratacion-concejo-de-bogota-2014/cbogota/2014-11-26/101608.php  ,se encuentran publicados todos los contratos de prestación de servicios suscritos a la fecha por la Entidad.</t>
  </si>
  <si>
    <t xml:space="preserve">Se evidenció que a través de la Página Web se ha venido publicando  toda la información relacionada con las  actividades misionales, </t>
  </si>
  <si>
    <t>Se evidenció en la página web que se realizó el boletín informativo No. 158 y 170  de la rendición de cuentas  ver link : ttp://concejodebogota.gov.co/cbogota/site/edic/base/port/presidencia.php.
Se debe tener en cuenta que está pendiente la rendición de cuentas del segundo semestre de 2017.
A realizarse en el mes de enero de 2018</t>
  </si>
  <si>
    <t>Se evidenció que en la página web del Concejo de Bogotá hay un espacio donde la permite a la ciudadanía tener un contacto directo a  través del   link http://concejodebogota.gov.co/participa/.  De igual manera se realizaron sesiones fuera de la Entidad como fue el caso de las localidades de Suba y Usaquen</t>
  </si>
  <si>
    <t xml:space="preserve">Revisada la documentación se evidenció que fue aprobado el Acuerdo 688 de 2017 ( 22 de septiembre de 2017) donde se establecieron los mecanismos para la rendición de cuentas .De igual manera se envió por parte de la Secretaria General  de organismo de control y las Subsecretarias un oficio dirigido al Mesa Directiva de la Corporación, solicitando la conformación del comité de apoyo  técnico , quien será el responsable de  fijar las políticas y lineamientos para la rendición de cuentas, el cual se encuentra en proceso de implementación y se hace necesario para el cumplimiento de la actividad. Se evidencia la gestión  realizada por el proceso  </t>
  </si>
  <si>
    <t xml:space="preserve">Se evidenció un link en la página web donde de se encuentran todos los protocolos de atención al ciudadano http://concejodebogota.gov.co/defensor-al-ciudadano/cbogota/2013-04-11/165429.php . </t>
  </si>
  <si>
    <t xml:space="preserve">En la primera fase se hizo la intervención relacionada en el periodo anterior en cuanto a las rampas. El arquitecto precisa; que en el mes de noviembre se firmó el convenio con el IDPC y el acta de inicio ,  para tal efecto , el   IDPC está tramitando la licencia  y la correspondiente  Resolución,  actividades que hacen parte del cronograma de ejecución que esta programado para el año 2018.  </t>
  </si>
  <si>
    <t>Se evidenció que se  encuentran publicados en cartelera en la entrada del concejo.</t>
  </si>
  <si>
    <t xml:space="preserve">Se evidenció  que  a la fecha  el comité de transparencia  (SIG) se ha reunido en siete ocasiones para cumplir con los requerimientos establecidos por el programa  indice de transparencia por Bogota, en razon a que se tiene actualmente una calificacion de corrupcion del 51,1% y se tiene como plazo maximo el 21 de enero de 2018 , para completar la informacion mimina obligatoria  publicada </t>
  </si>
  <si>
    <t>A través de la realización de las auditorías internas integrales la oficina de control interno hace revisión tanto de los riesgos de corrupción como de gestión.  Conforme al programa de auditorías para la vigencia de 2017. La oficina ha realizado auditoría a gestión financiera ,   talento humano, sistemas y seguridad de la información y recursos físicos, Control Político, Gestión Normativa , Anales  Relatoría y Publicaciones , Elección de servidores públicos  Gestión documental , Unidades de Apoyo Normativo,  Direccionamiento estratégico y Gestión Mejora Continua SIG, comunicaciones e información , Gestión Jurídica y atención al ciudadano   Resultado de estas auditorías se dieron a conocer los informes definitivos en la red.</t>
  </si>
  <si>
    <t xml:space="preserve">Se encuentran publicados en la página web  todos los informes que debe presentar la Oficina  de Control Interno </t>
  </si>
  <si>
    <t>No se evidencia que se hayan colocado protectores de pantalla durante el período al cual se le hace seguimiento, que hagan  relación  sobre campañas institucionales de prevención contra la corrupción.</t>
  </si>
  <si>
    <t>No se evidenció que se hayan enviado correos intitucionales para divulgación del plan Anticorrupción y Atención al Ciudadano.</t>
  </si>
  <si>
    <t>se evidenció la publicidad sobre  Principios éticos y valores institucionales dirigidos a los servidores del Concejo de Bogotá a través de la intranet 
http://concejodebogota.gov.co/principios-eticos-y-valores-institucionales/corporacion/2017-06-01/144843.php
Es necesario que sean publicados no solo en la intranet sino también en la página Web.</t>
  </si>
  <si>
    <t>Se evidencio en la página web que se realizó el boletín informativo No. 158 y 170  de la rendición de cuentas  ver link : ttp://concejodebogota.gov.co/cbogota/site/edic/base/port/presidencia.php.
Se debe tener en cuenta que está pendiente la rendición de cuentas del segundo semestre de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</si>
</sst>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 #,##0;[Red]\-&quot;$&quot;\ #,##0"/>
    <numFmt numFmtId="165" formatCode="dd/mmm/yyyy"/>
    <numFmt numFmtId="166" formatCode="dd/mmmm/yyyy"/>
    <numFmt numFmtId="167" formatCode="mmm/yyyy"/>
  </numFmts>
  <fonts count="26">
    <font>
      <sz val="10"/>
      <name val="Arial"/>
    </font>
    <font>
      <sz val="8"/>
      <name val="Arial"/>
      <family val="2"/>
    </font>
    <font>
      <sz val="10"/>
      <name val="Arial"/>
      <family val="2"/>
    </font>
    <font>
      <b/>
      <sz val="10"/>
      <name val="Arial"/>
      <family val="2"/>
    </font>
    <font>
      <b/>
      <u/>
      <sz val="10"/>
      <name val="Arial"/>
      <family val="2"/>
    </font>
    <font>
      <sz val="8"/>
      <name val="Arial"/>
      <family val="2"/>
    </font>
    <font>
      <b/>
      <sz val="8"/>
      <name val="Arial"/>
      <family val="2"/>
    </font>
    <font>
      <b/>
      <u/>
      <sz val="8"/>
      <name val="Arial"/>
      <family val="2"/>
    </font>
    <font>
      <u/>
      <sz val="10"/>
      <color indexed="12"/>
      <name val="Arial"/>
      <family val="2"/>
    </font>
    <font>
      <sz val="11"/>
      <color indexed="8"/>
      <name val="Calibri"/>
      <family val="2"/>
    </font>
    <font>
      <sz val="8"/>
      <color indexed="8"/>
      <name val="Arial"/>
      <family val="2"/>
    </font>
    <font>
      <sz val="8"/>
      <name val="Arial"/>
      <family val="2"/>
    </font>
    <font>
      <b/>
      <sz val="9"/>
      <name val="Arial"/>
      <family val="2"/>
    </font>
    <font>
      <sz val="9"/>
      <name val="Arial"/>
      <family val="2"/>
    </font>
    <font>
      <b/>
      <sz val="12"/>
      <name val="Arial"/>
      <family val="2"/>
    </font>
    <font>
      <b/>
      <sz val="11"/>
      <name val="Arial"/>
      <family val="2"/>
    </font>
    <font>
      <b/>
      <i/>
      <sz val="10"/>
      <name val="Arial"/>
      <family val="2"/>
    </font>
    <font>
      <sz val="9"/>
      <color indexed="81"/>
      <name val="Tahoma"/>
      <family val="2"/>
    </font>
    <font>
      <b/>
      <sz val="8"/>
      <color rgb="FFFF0000"/>
      <name val="Arial"/>
      <family val="2"/>
    </font>
    <font>
      <b/>
      <sz val="10"/>
      <color theme="0"/>
      <name val="Arial"/>
      <family val="2"/>
    </font>
    <font>
      <b/>
      <sz val="8"/>
      <name val="Arial"/>
      <family val="2"/>
      <charset val="1"/>
    </font>
    <font>
      <b/>
      <sz val="10"/>
      <name val="Arial"/>
      <family val="2"/>
      <charset val="1"/>
    </font>
    <font>
      <sz val="8"/>
      <color indexed="81"/>
      <name val="Tahoma"/>
      <family val="2"/>
    </font>
    <font>
      <b/>
      <sz val="9"/>
      <color theme="0"/>
      <name val="Arial"/>
      <family val="2"/>
    </font>
    <font>
      <sz val="9"/>
      <color theme="0"/>
      <name val="Arial"/>
      <family val="2"/>
    </font>
    <font>
      <sz val="8"/>
      <color theme="1"/>
      <name val="Arial"/>
      <family val="2"/>
    </font>
  </fonts>
  <fills count="12">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rgb="FF92D05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right/>
      <top/>
      <bottom style="thin">
        <color theme="3"/>
      </bottom>
      <diagonal/>
    </border>
    <border>
      <left/>
      <right/>
      <top style="thin">
        <color theme="3"/>
      </top>
      <bottom style="thin">
        <color theme="3"/>
      </bottom>
      <diagonal/>
    </border>
    <border>
      <left/>
      <right style="thin">
        <color theme="3"/>
      </right>
      <top style="thin">
        <color theme="3"/>
      </top>
      <bottom/>
      <diagonal/>
    </border>
    <border>
      <left style="thin">
        <color indexed="64"/>
      </left>
      <right/>
      <top style="hair">
        <color indexed="64"/>
      </top>
      <bottom style="hair">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thin">
        <color indexed="8"/>
      </right>
      <top/>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s>
  <cellStyleXfs count="5">
    <xf numFmtId="0" fontId="0" fillId="0" borderId="0"/>
    <xf numFmtId="0" fontId="8" fillId="0" borderId="0" applyNumberFormat="0" applyFill="0" applyBorder="0" applyAlignment="0" applyProtection="0"/>
    <xf numFmtId="0" fontId="9" fillId="0" borderId="0"/>
    <xf numFmtId="0" fontId="2" fillId="0" borderId="0"/>
    <xf numFmtId="0" fontId="2" fillId="0" borderId="0"/>
  </cellStyleXfs>
  <cellXfs count="660">
    <xf numFmtId="0" fontId="0" fillId="0" borderId="0" xfId="0"/>
    <xf numFmtId="0" fontId="2" fillId="0" borderId="0" xfId="0" applyFont="1"/>
    <xf numFmtId="0" fontId="4" fillId="0" borderId="0" xfId="0" quotePrefix="1" applyFont="1" applyAlignment="1">
      <alignment horizontal="left"/>
    </xf>
    <xf numFmtId="0" fontId="4" fillId="0" borderId="0" xfId="0" applyFont="1"/>
    <xf numFmtId="0" fontId="2" fillId="0" borderId="0" xfId="0" quotePrefix="1" applyFont="1" applyAlignment="1">
      <alignment horizontal="left"/>
    </xf>
    <xf numFmtId="0" fontId="0" fillId="0" borderId="0" xfId="0" applyNumberFormat="1" applyAlignment="1">
      <alignment horizontal="justify" vertical="center" wrapText="1" shrinkToFit="1"/>
    </xf>
    <xf numFmtId="0" fontId="4" fillId="0" borderId="1" xfId="0" applyFont="1" applyBorder="1" applyAlignment="1">
      <alignment horizontal="center" vertical="center"/>
    </xf>
    <xf numFmtId="0" fontId="4" fillId="0" borderId="1" xfId="0" quotePrefix="1" applyFont="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5" fillId="0" borderId="0" xfId="0" applyFont="1"/>
    <xf numFmtId="0" fontId="6" fillId="2" borderId="1" xfId="0" applyFont="1" applyFill="1" applyBorder="1" applyAlignment="1">
      <alignment horizontal="center"/>
    </xf>
    <xf numFmtId="0" fontId="6" fillId="2" borderId="1" xfId="0" applyFont="1" applyFill="1" applyBorder="1" applyAlignment="1">
      <alignment horizontal="center" wrapText="1"/>
    </xf>
    <xf numFmtId="0" fontId="6" fillId="2" borderId="1" xfId="0" quotePrefix="1" applyFont="1" applyFill="1" applyBorder="1" applyAlignment="1">
      <alignment horizontal="center"/>
    </xf>
    <xf numFmtId="0" fontId="5" fillId="2" borderId="1" xfId="0" applyFont="1" applyFill="1" applyBorder="1" applyAlignment="1">
      <alignment horizontal="justify" vertical="center" wrapText="1"/>
    </xf>
    <xf numFmtId="0" fontId="5" fillId="2" borderId="3" xfId="0" applyFont="1" applyFill="1" applyBorder="1" applyAlignment="1">
      <alignment horizontal="justify"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5" xfId="0" applyFont="1" applyFill="1" applyBorder="1" applyAlignment="1">
      <alignment horizontal="justify" vertical="center"/>
    </xf>
    <xf numFmtId="0" fontId="5" fillId="2" borderId="5" xfId="0" applyFont="1" applyFill="1" applyBorder="1" applyAlignment="1">
      <alignment horizontal="justify"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justify" vertical="center" wrapText="1"/>
    </xf>
    <xf numFmtId="0" fontId="5" fillId="2" borderId="1" xfId="0" applyFont="1" applyFill="1" applyBorder="1" applyAlignment="1">
      <alignment horizontal="justify" vertical="center"/>
    </xf>
    <xf numFmtId="0" fontId="5" fillId="2" borderId="1" xfId="0" applyFont="1" applyFill="1" applyBorder="1" applyAlignment="1">
      <alignment horizontal="center" vertical="center"/>
    </xf>
    <xf numFmtId="0" fontId="6" fillId="2" borderId="1" xfId="0" applyFont="1" applyFill="1" applyBorder="1" applyAlignment="1">
      <alignment horizontal="justify" vertical="center" wrapText="1"/>
    </xf>
    <xf numFmtId="0" fontId="6" fillId="2" borderId="1" xfId="0" applyFont="1" applyFill="1" applyBorder="1" applyAlignment="1">
      <alignment horizontal="center" vertical="center"/>
    </xf>
    <xf numFmtId="0" fontId="6" fillId="2" borderId="1" xfId="0" quotePrefix="1" applyFont="1" applyFill="1" applyBorder="1" applyAlignment="1">
      <alignment horizontal="left" vertical="center" wrapText="1"/>
    </xf>
    <xf numFmtId="0" fontId="5" fillId="2" borderId="0" xfId="0" applyFont="1" applyFill="1"/>
    <xf numFmtId="0" fontId="7" fillId="2" borderId="0" xfId="0" applyFont="1" applyFill="1"/>
    <xf numFmtId="0" fontId="6" fillId="2" borderId="0" xfId="0" applyFont="1" applyFill="1" applyAlignment="1">
      <alignment horizontal="right"/>
    </xf>
    <xf numFmtId="0" fontId="5" fillId="2" borderId="0" xfId="0" quotePrefix="1" applyFont="1" applyFill="1" applyAlignment="1">
      <alignment horizontal="left"/>
    </xf>
    <xf numFmtId="0" fontId="5" fillId="2" borderId="1" xfId="0" applyFont="1" applyFill="1" applyBorder="1" applyAlignment="1">
      <alignment horizontal="justify"/>
    </xf>
    <xf numFmtId="0" fontId="5" fillId="2" borderId="1" xfId="0" applyFont="1" applyFill="1" applyBorder="1"/>
    <xf numFmtId="0" fontId="6" fillId="2" borderId="1" xfId="0" applyFont="1" applyFill="1" applyBorder="1"/>
    <xf numFmtId="4" fontId="6"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5" fillId="2" borderId="7" xfId="0" quotePrefix="1" applyFont="1" applyFill="1" applyBorder="1" applyAlignment="1">
      <alignment horizontal="left" vertical="center"/>
    </xf>
    <xf numFmtId="0" fontId="1" fillId="0" borderId="1" xfId="0" applyFont="1" applyBorder="1" applyAlignment="1">
      <alignment horizontal="justify" vertical="center"/>
    </xf>
    <xf numFmtId="0" fontId="1" fillId="0" borderId="1" xfId="0" applyFont="1" applyBorder="1" applyAlignment="1">
      <alignment horizontal="justify" vertical="center" wrapText="1"/>
    </xf>
    <xf numFmtId="0" fontId="1" fillId="0" borderId="1" xfId="0" quotePrefix="1" applyFont="1" applyBorder="1" applyAlignment="1">
      <alignment horizontal="justify" vertical="center" wrapText="1"/>
    </xf>
    <xf numFmtId="0" fontId="1" fillId="0" borderId="1" xfId="0" applyFont="1" applyBorder="1" applyAlignment="1">
      <alignment horizontal="center" vertical="center" wrapText="1"/>
    </xf>
    <xf numFmtId="0" fontId="1" fillId="0" borderId="1" xfId="0" quotePrefix="1" applyFont="1" applyBorder="1" applyAlignment="1">
      <alignment horizontal="justify" vertical="center"/>
    </xf>
    <xf numFmtId="0" fontId="1" fillId="0" borderId="1" xfId="0" applyFont="1" applyBorder="1" applyAlignment="1">
      <alignment horizontal="center" vertical="center"/>
    </xf>
    <xf numFmtId="0" fontId="5" fillId="0" borderId="0" xfId="0" applyFont="1" applyAlignment="1">
      <alignment horizontal="center"/>
    </xf>
    <xf numFmtId="0" fontId="1" fillId="0" borderId="0" xfId="0" applyFont="1"/>
    <xf numFmtId="0" fontId="1" fillId="0" borderId="0" xfId="0" quotePrefix="1" applyFont="1" applyAlignment="1">
      <alignment horizontal="left"/>
    </xf>
    <xf numFmtId="0" fontId="0" fillId="3" borderId="0" xfId="0" applyFill="1"/>
    <xf numFmtId="0" fontId="2" fillId="0" borderId="1" xfId="0" applyFont="1" applyFill="1" applyBorder="1" applyAlignment="1">
      <alignment horizontal="justify" vertical="center" wrapText="1"/>
    </xf>
    <xf numFmtId="9" fontId="1" fillId="0" borderId="1" xfId="0" quotePrefix="1" applyNumberFormat="1" applyFont="1" applyBorder="1" applyAlignment="1">
      <alignment horizontal="center" vertical="center" wrapText="1" shrinkToFit="1"/>
    </xf>
    <xf numFmtId="0" fontId="2" fillId="0" borderId="0" xfId="3" applyFont="1"/>
    <xf numFmtId="0" fontId="1" fillId="0" borderId="0" xfId="3" applyFont="1"/>
    <xf numFmtId="0" fontId="1" fillId="0" borderId="5" xfId="3" applyFont="1" applyBorder="1" applyAlignment="1">
      <alignment horizontal="justify" vertical="center" wrapText="1" shrinkToFit="1"/>
    </xf>
    <xf numFmtId="0" fontId="1" fillId="0" borderId="5" xfId="3" applyFont="1" applyBorder="1" applyAlignment="1">
      <alignment horizontal="center" vertical="center" wrapText="1"/>
    </xf>
    <xf numFmtId="0" fontId="2" fillId="0" borderId="1" xfId="0" quotePrefix="1" applyFont="1" applyFill="1" applyBorder="1" applyAlignment="1">
      <alignment horizontal="center" vertical="center" wrapText="1"/>
    </xf>
    <xf numFmtId="0" fontId="1" fillId="0" borderId="7" xfId="3" applyFont="1" applyBorder="1" applyAlignment="1">
      <alignment vertical="center"/>
    </xf>
    <xf numFmtId="0" fontId="1" fillId="0" borderId="0" xfId="0" applyFont="1" applyFill="1"/>
    <xf numFmtId="10" fontId="0" fillId="0" borderId="0" xfId="0" applyNumberFormat="1"/>
    <xf numFmtId="164" fontId="0" fillId="0" borderId="0" xfId="0" applyNumberFormat="1"/>
    <xf numFmtId="0" fontId="2" fillId="0" borderId="1" xfId="0" applyFont="1" applyBorder="1" applyAlignment="1">
      <alignment horizontal="center" vertical="center"/>
    </xf>
    <xf numFmtId="0" fontId="2" fillId="0" borderId="1" xfId="0" quotePrefix="1" applyFont="1" applyFill="1" applyBorder="1" applyAlignment="1">
      <alignment horizontal="justify" vertical="center" wrapText="1"/>
    </xf>
    <xf numFmtId="0" fontId="1" fillId="4" borderId="1" xfId="0" applyFont="1" applyFill="1" applyBorder="1" applyAlignment="1">
      <alignment horizontal="justify" vertical="center" wrapText="1"/>
    </xf>
    <xf numFmtId="0" fontId="6" fillId="0" borderId="16" xfId="3" applyFont="1" applyBorder="1" applyAlignment="1">
      <alignment horizontal="center" vertical="center" wrapText="1" shrinkToFit="1"/>
    </xf>
    <xf numFmtId="0" fontId="6" fillId="0" borderId="16" xfId="3" applyFont="1" applyBorder="1" applyAlignment="1">
      <alignment horizontal="center"/>
    </xf>
    <xf numFmtId="0" fontId="6" fillId="0" borderId="17" xfId="3" applyFont="1" applyBorder="1" applyAlignment="1">
      <alignment horizontal="center" vertical="center" wrapText="1"/>
    </xf>
    <xf numFmtId="0" fontId="6" fillId="0" borderId="1" xfId="0" applyFont="1" applyBorder="1" applyAlignment="1">
      <alignment horizontal="center" vertical="center"/>
    </xf>
    <xf numFmtId="165" fontId="6" fillId="0" borderId="17" xfId="3" quotePrefix="1" applyNumberFormat="1" applyFont="1" applyBorder="1" applyAlignment="1">
      <alignment horizontal="center" vertical="center" wrapText="1"/>
    </xf>
    <xf numFmtId="0" fontId="0" fillId="0" borderId="0" xfId="0" applyAlignment="1">
      <alignment horizontal="center"/>
    </xf>
    <xf numFmtId="0" fontId="1" fillId="0" borderId="0" xfId="3" applyFont="1" applyAlignment="1">
      <alignment vertical="center"/>
    </xf>
    <xf numFmtId="0" fontId="3" fillId="0" borderId="1" xfId="0" quotePrefix="1" applyFont="1" applyBorder="1" applyAlignment="1">
      <alignment horizontal="center" vertical="center"/>
    </xf>
    <xf numFmtId="0" fontId="0" fillId="4" borderId="0" xfId="0" applyFill="1"/>
    <xf numFmtId="0" fontId="0" fillId="4" borderId="0" xfId="0" applyFill="1" applyAlignment="1">
      <alignment horizontal="center"/>
    </xf>
    <xf numFmtId="0" fontId="2" fillId="4" borderId="0" xfId="0" applyFont="1" applyFill="1"/>
    <xf numFmtId="0" fontId="1" fillId="4" borderId="0" xfId="0" applyFont="1" applyFill="1"/>
    <xf numFmtId="0" fontId="5" fillId="4" borderId="0" xfId="0" applyFont="1" applyFill="1"/>
    <xf numFmtId="0" fontId="5" fillId="4" borderId="0" xfId="0" applyFont="1" applyFill="1" applyAlignment="1">
      <alignment horizontal="center"/>
    </xf>
    <xf numFmtId="0" fontId="1" fillId="4" borderId="0" xfId="0" quotePrefix="1" applyFont="1" applyFill="1" applyAlignment="1">
      <alignment horizontal="left"/>
    </xf>
    <xf numFmtId="0" fontId="1" fillId="0" borderId="5" xfId="3" applyFont="1" applyBorder="1" applyAlignment="1">
      <alignment horizontal="center" vertical="center" wrapText="1" shrinkToFit="1"/>
    </xf>
    <xf numFmtId="0" fontId="2" fillId="5" borderId="0" xfId="3" applyFont="1" applyFill="1"/>
    <xf numFmtId="0" fontId="6" fillId="0" borderId="0" xfId="0" applyFont="1" applyBorder="1" applyAlignment="1">
      <alignment horizontal="center"/>
    </xf>
    <xf numFmtId="0" fontId="0" fillId="0" borderId="0" xfId="0" applyBorder="1" applyAlignment="1">
      <alignment horizontal="center"/>
    </xf>
    <xf numFmtId="0" fontId="6" fillId="0" borderId="1" xfId="0" applyFont="1" applyBorder="1" applyAlignment="1">
      <alignment horizontal="center"/>
    </xf>
    <xf numFmtId="0" fontId="1" fillId="0" borderId="6" xfId="0" quotePrefix="1" applyFont="1" applyBorder="1" applyAlignment="1">
      <alignment horizontal="center" vertical="center" wrapText="1"/>
    </xf>
    <xf numFmtId="0" fontId="1" fillId="0" borderId="1" xfId="0" quotePrefix="1" applyFont="1" applyBorder="1" applyAlignment="1">
      <alignment horizontal="center" vertical="center" wrapText="1"/>
    </xf>
    <xf numFmtId="0" fontId="10" fillId="2" borderId="1" xfId="2" quotePrefix="1" applyFont="1" applyFill="1" applyBorder="1" applyAlignment="1">
      <alignment horizontal="left" vertical="center"/>
    </xf>
    <xf numFmtId="0" fontId="10" fillId="2" borderId="1" xfId="2" quotePrefix="1" applyFont="1" applyFill="1" applyBorder="1" applyAlignment="1">
      <alignment vertical="center"/>
    </xf>
    <xf numFmtId="0" fontId="2" fillId="0" borderId="0" xfId="0" applyFont="1" applyBorder="1" applyAlignment="1">
      <alignment horizontal="left"/>
    </xf>
    <xf numFmtId="0" fontId="3" fillId="0" borderId="1" xfId="0" applyFont="1" applyBorder="1" applyAlignment="1">
      <alignment horizontal="center"/>
    </xf>
    <xf numFmtId="0" fontId="1" fillId="0" borderId="0" xfId="0" applyFont="1" applyAlignment="1">
      <alignment horizontal="center"/>
    </xf>
    <xf numFmtId="0" fontId="1" fillId="0" borderId="5" xfId="0" quotePrefix="1" applyFont="1" applyBorder="1" applyAlignment="1">
      <alignment horizontal="justify" vertical="center"/>
    </xf>
    <xf numFmtId="0" fontId="1" fillId="0" borderId="5" xfId="0" quotePrefix="1" applyFont="1" applyBorder="1" applyAlignment="1">
      <alignment horizontal="center" vertical="center" wrapText="1" shrinkToFit="1"/>
    </xf>
    <xf numFmtId="0" fontId="1" fillId="0" borderId="1" xfId="0" quotePrefix="1" applyFont="1" applyBorder="1" applyAlignment="1">
      <alignment horizontal="justify" vertical="center" wrapText="1" shrinkToFit="1"/>
    </xf>
    <xf numFmtId="0" fontId="1" fillId="0" borderId="5" xfId="0" quotePrefix="1" applyFont="1" applyBorder="1" applyAlignment="1">
      <alignment horizontal="justify" vertical="center" wrapText="1"/>
    </xf>
    <xf numFmtId="0" fontId="1" fillId="4" borderId="1" xfId="0" quotePrefix="1" applyFont="1" applyFill="1" applyBorder="1" applyAlignment="1">
      <alignment horizontal="justify" vertical="center" wrapText="1"/>
    </xf>
    <xf numFmtId="0" fontId="1" fillId="4" borderId="1" xfId="0" quotePrefix="1" applyFont="1" applyFill="1" applyBorder="1" applyAlignment="1">
      <alignment horizontal="center" vertical="center" wrapText="1"/>
    </xf>
    <xf numFmtId="0" fontId="1" fillId="0" borderId="5" xfId="0" applyFont="1" applyBorder="1" applyAlignment="1">
      <alignment horizontal="justify" vertical="center" wrapText="1" shrinkToFit="1"/>
    </xf>
    <xf numFmtId="0" fontId="1" fillId="0" borderId="1" xfId="0" quotePrefix="1" applyFont="1" applyBorder="1" applyAlignment="1">
      <alignment horizontal="center" vertical="center" wrapText="1" shrinkToFit="1"/>
    </xf>
    <xf numFmtId="0" fontId="1" fillId="0" borderId="6" xfId="0" quotePrefix="1" applyFont="1" applyFill="1" applyBorder="1" applyAlignment="1">
      <alignment horizontal="center" vertical="center" wrapText="1"/>
    </xf>
    <xf numFmtId="0" fontId="1" fillId="0" borderId="1" xfId="0" applyFont="1" applyBorder="1" applyAlignment="1">
      <alignment horizontal="center" vertical="center" wrapText="1" shrinkToFit="1"/>
    </xf>
    <xf numFmtId="0" fontId="1" fillId="0" borderId="1" xfId="0" applyFont="1" applyBorder="1" applyAlignment="1">
      <alignment horizontal="justify"/>
    </xf>
    <xf numFmtId="0" fontId="1" fillId="0" borderId="1" xfId="0" applyFont="1" applyBorder="1" applyAlignment="1">
      <alignment horizontal="center" vertical="center"/>
    </xf>
    <xf numFmtId="0" fontId="1" fillId="0" borderId="1" xfId="0" applyFont="1" applyBorder="1" applyAlignment="1">
      <alignment horizontal="justify" wrapText="1"/>
    </xf>
    <xf numFmtId="0" fontId="1" fillId="4" borderId="1" xfId="0" applyFont="1" applyFill="1" applyBorder="1" applyAlignment="1">
      <alignment horizontal="justify" vertical="center" wrapText="1" shrinkToFit="1"/>
    </xf>
    <xf numFmtId="0" fontId="1" fillId="4" borderId="1" xfId="0" applyFont="1" applyFill="1" applyBorder="1" applyAlignment="1">
      <alignment horizontal="center" vertical="center" wrapText="1" shrinkToFit="1"/>
    </xf>
    <xf numFmtId="9" fontId="1" fillId="4" borderId="1" xfId="0" quotePrefix="1" applyNumberFormat="1" applyFont="1" applyFill="1" applyBorder="1" applyAlignment="1">
      <alignment horizontal="center" vertical="center" wrapText="1" shrinkToFit="1"/>
    </xf>
    <xf numFmtId="0" fontId="1" fillId="4" borderId="1" xfId="0" quotePrefix="1" applyFont="1" applyFill="1" applyBorder="1" applyAlignment="1">
      <alignment horizontal="justify" vertical="center" wrapText="1" shrinkToFit="1"/>
    </xf>
    <xf numFmtId="0" fontId="1" fillId="0" borderId="0" xfId="0" applyFont="1" applyAlignment="1">
      <alignment horizontal="center" vertical="center"/>
    </xf>
    <xf numFmtId="0" fontId="6" fillId="3" borderId="1" xfId="0" quotePrefix="1" applyFont="1" applyFill="1" applyBorder="1" applyAlignment="1">
      <alignment horizontal="center" vertical="center"/>
    </xf>
    <xf numFmtId="0" fontId="6" fillId="3" borderId="1" xfId="0" quotePrefix="1" applyFont="1" applyFill="1" applyBorder="1" applyAlignment="1">
      <alignment horizontal="center" wrapText="1" shrinkToFit="1"/>
    </xf>
    <xf numFmtId="0" fontId="12" fillId="0" borderId="1" xfId="0" quotePrefix="1" applyFont="1" applyBorder="1" applyAlignment="1">
      <alignment horizontal="center" vertical="center"/>
    </xf>
    <xf numFmtId="0" fontId="12" fillId="0" borderId="1" xfId="0" applyFont="1" applyBorder="1" applyAlignment="1">
      <alignment horizontal="center" vertical="center"/>
    </xf>
    <xf numFmtId="0" fontId="3" fillId="0" borderId="7" xfId="0" applyFont="1" applyBorder="1" applyAlignment="1">
      <alignment horizontal="center"/>
    </xf>
    <xf numFmtId="165" fontId="6" fillId="0" borderId="20" xfId="3" quotePrefix="1" applyNumberFormat="1" applyFont="1" applyBorder="1" applyAlignment="1">
      <alignment horizontal="center" vertical="center" wrapText="1"/>
    </xf>
    <xf numFmtId="10" fontId="6" fillId="0" borderId="0" xfId="3" applyNumberFormat="1" applyFont="1" applyBorder="1" applyAlignment="1">
      <alignment horizontal="left" vertical="center"/>
    </xf>
    <xf numFmtId="0" fontId="10" fillId="2" borderId="1" xfId="2" quotePrefix="1" applyFont="1" applyFill="1" applyBorder="1" applyAlignment="1">
      <alignment horizontal="right" vertical="center"/>
    </xf>
    <xf numFmtId="0" fontId="0" fillId="4" borderId="6" xfId="0" applyFill="1" applyBorder="1"/>
    <xf numFmtId="0" fontId="0" fillId="0" borderId="0" xfId="0" applyBorder="1" applyAlignment="1">
      <alignment horizontal="center"/>
    </xf>
    <xf numFmtId="0" fontId="0" fillId="0" borderId="1" xfId="0" applyBorder="1" applyAlignment="1">
      <alignment horizontal="justify" vertical="center" wrapText="1" shrinkToFit="1"/>
    </xf>
    <xf numFmtId="0" fontId="1" fillId="3" borderId="1" xfId="0" quotePrefix="1" applyFont="1" applyFill="1" applyBorder="1" applyAlignment="1">
      <alignment horizontal="center" vertical="center" wrapText="1"/>
    </xf>
    <xf numFmtId="0" fontId="1" fillId="3" borderId="6" xfId="0" quotePrefix="1" applyFont="1" applyFill="1" applyBorder="1" applyAlignment="1">
      <alignment horizontal="center" vertical="center" wrapText="1"/>
    </xf>
    <xf numFmtId="0" fontId="0" fillId="0" borderId="0" xfId="0" applyAlignment="1">
      <alignment vertical="center"/>
    </xf>
    <xf numFmtId="0" fontId="0" fillId="0" borderId="11" xfId="0" applyBorder="1" applyAlignment="1">
      <alignment horizontal="center"/>
    </xf>
    <xf numFmtId="0" fontId="0" fillId="0" borderId="14" xfId="0" applyBorder="1" applyAlignment="1">
      <alignment horizontal="center"/>
    </xf>
    <xf numFmtId="0" fontId="0" fillId="0" borderId="7" xfId="0" applyBorder="1" applyAlignment="1">
      <alignment horizontal="center"/>
    </xf>
    <xf numFmtId="0" fontId="0" fillId="6" borderId="12" xfId="0" applyFill="1" applyBorder="1" applyAlignment="1">
      <alignment horizontal="center"/>
    </xf>
    <xf numFmtId="0" fontId="0" fillId="4" borderId="2" xfId="0" applyFill="1" applyBorder="1"/>
    <xf numFmtId="0" fontId="0" fillId="4" borderId="5" xfId="0" applyFill="1" applyBorder="1"/>
    <xf numFmtId="0" fontId="0" fillId="4" borderId="9" xfId="0" applyFill="1" applyBorder="1" applyAlignment="1">
      <alignment horizontal="center" vertical="center"/>
    </xf>
    <xf numFmtId="0" fontId="0" fillId="4" borderId="13" xfId="0" applyFill="1" applyBorder="1"/>
    <xf numFmtId="0" fontId="0" fillId="4" borderId="10" xfId="0" applyFill="1" applyBorder="1"/>
    <xf numFmtId="0" fontId="0" fillId="4" borderId="14" xfId="0" applyFill="1" applyBorder="1" applyAlignment="1">
      <alignment horizontal="center" vertical="center"/>
    </xf>
    <xf numFmtId="0" fontId="0" fillId="4" borderId="15" xfId="0" applyFill="1" applyBorder="1"/>
    <xf numFmtId="0" fontId="0" fillId="4" borderId="8" xfId="0" applyFill="1" applyBorder="1"/>
    <xf numFmtId="0" fontId="0" fillId="4" borderId="13" xfId="0" applyFill="1" applyBorder="1" applyAlignment="1">
      <alignment horizontal="center" vertical="center"/>
    </xf>
    <xf numFmtId="0" fontId="0" fillId="4" borderId="15" xfId="0" applyFill="1" applyBorder="1" applyAlignment="1">
      <alignment horizontal="center" vertical="center"/>
    </xf>
    <xf numFmtId="0" fontId="2" fillId="0"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1" xfId="0" applyFont="1" applyFill="1" applyBorder="1" applyAlignment="1">
      <alignment horizontal="center" vertical="center" wrapText="1"/>
    </xf>
    <xf numFmtId="0" fontId="3" fillId="6" borderId="1" xfId="0" applyFont="1" applyFill="1" applyBorder="1" applyAlignment="1">
      <alignment horizontal="center" wrapText="1"/>
    </xf>
    <xf numFmtId="0" fontId="2" fillId="0" borderId="0" xfId="0" applyFont="1" applyAlignment="1"/>
    <xf numFmtId="0" fontId="3" fillId="0" borderId="12" xfId="0" applyFont="1" applyBorder="1" applyAlignment="1">
      <alignment horizontal="center"/>
    </xf>
    <xf numFmtId="0" fontId="2" fillId="0" borderId="9" xfId="0" applyFont="1" applyBorder="1" applyAlignment="1">
      <alignment horizontal="right"/>
    </xf>
    <xf numFmtId="0" fontId="2" fillId="0" borderId="13" xfId="0" applyFont="1" applyBorder="1" applyAlignment="1">
      <alignment horizontal="right"/>
    </xf>
    <xf numFmtId="0" fontId="0" fillId="0" borderId="7" xfId="0" applyBorder="1" applyAlignment="1">
      <alignment horizontal="center"/>
    </xf>
    <xf numFmtId="0" fontId="3" fillId="0" borderId="7" xfId="0" applyFont="1"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2" fillId="0" borderId="9" xfId="0" applyFont="1" applyBorder="1" applyAlignment="1">
      <alignment horizontal="right"/>
    </xf>
    <xf numFmtId="0" fontId="2" fillId="0" borderId="13" xfId="0" applyFont="1" applyBorder="1" applyAlignment="1">
      <alignment horizontal="right"/>
    </xf>
    <xf numFmtId="0" fontId="0" fillId="0" borderId="3" xfId="0" applyBorder="1" applyAlignment="1">
      <alignment horizontal="center"/>
    </xf>
    <xf numFmtId="0" fontId="4" fillId="0" borderId="11" xfId="0" applyFont="1" applyBorder="1" applyAlignment="1">
      <alignment horizontal="left"/>
    </xf>
    <xf numFmtId="0" fontId="2" fillId="0" borderId="0" xfId="0" applyFont="1" applyBorder="1" applyAlignment="1">
      <alignment horizontal="right"/>
    </xf>
    <xf numFmtId="0" fontId="2" fillId="0" borderId="7" xfId="0" applyFont="1" applyBorder="1" applyAlignment="1">
      <alignment horizontal="center"/>
    </xf>
    <xf numFmtId="0" fontId="2" fillId="0" borderId="0" xfId="0" applyFont="1" applyBorder="1" applyAlignment="1">
      <alignment horizontal="center"/>
    </xf>
    <xf numFmtId="0" fontId="12" fillId="0" borderId="7" xfId="0" applyFont="1" applyBorder="1" applyAlignment="1">
      <alignment horizontal="center"/>
    </xf>
    <xf numFmtId="0" fontId="12" fillId="0" borderId="3" xfId="0" applyFont="1" applyBorder="1" applyAlignment="1">
      <alignment horizontal="center"/>
    </xf>
    <xf numFmtId="0" fontId="2" fillId="0" borderId="6" xfId="0" applyFont="1" applyBorder="1" applyAlignment="1" applyProtection="1">
      <alignment horizontal="center"/>
      <protection locked="0"/>
    </xf>
    <xf numFmtId="0" fontId="0" fillId="0" borderId="12" xfId="0" applyBorder="1" applyAlignment="1" applyProtection="1">
      <alignment horizontal="center"/>
      <protection locked="0"/>
    </xf>
    <xf numFmtId="0" fontId="2" fillId="0" borderId="2"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0" fillId="0" borderId="8" xfId="0" applyBorder="1" applyAlignment="1" applyProtection="1">
      <alignment horizontal="center"/>
      <protection locked="0"/>
    </xf>
    <xf numFmtId="10" fontId="1" fillId="0" borderId="0" xfId="3" applyNumberFormat="1" applyFont="1" applyBorder="1" applyAlignment="1">
      <alignment horizontal="left" vertical="center"/>
    </xf>
    <xf numFmtId="0" fontId="1" fillId="0" borderId="18" xfId="3" applyFont="1" applyBorder="1" applyAlignment="1" applyProtection="1">
      <alignment horizontal="justify" vertical="center" wrapText="1" shrinkToFit="1"/>
      <protection locked="0"/>
    </xf>
    <xf numFmtId="0" fontId="1" fillId="0" borderId="1" xfId="3" applyFont="1" applyBorder="1" applyAlignment="1" applyProtection="1">
      <alignment horizontal="justify" vertical="center" wrapText="1" shrinkToFit="1"/>
      <protection locked="0"/>
    </xf>
    <xf numFmtId="0" fontId="1" fillId="0" borderId="7" xfId="3" applyFont="1" applyBorder="1" applyAlignment="1" applyProtection="1">
      <alignment horizontal="justify" vertical="center" wrapText="1" shrinkToFit="1"/>
      <protection locked="0"/>
    </xf>
    <xf numFmtId="0" fontId="1" fillId="0" borderId="5" xfId="3" applyFont="1" applyBorder="1" applyAlignment="1" applyProtection="1">
      <alignment horizontal="justify" vertical="center" wrapText="1" shrinkToFit="1"/>
      <protection locked="0"/>
    </xf>
    <xf numFmtId="0" fontId="1" fillId="4" borderId="7" xfId="0" applyFont="1" applyFill="1" applyBorder="1" applyAlignment="1" applyProtection="1">
      <alignment horizontal="justify" vertical="center" wrapText="1"/>
      <protection locked="0"/>
    </xf>
    <xf numFmtId="0" fontId="1" fillId="4" borderId="8" xfId="3" applyFont="1" applyFill="1" applyBorder="1" applyAlignment="1" applyProtection="1">
      <alignment horizontal="justify" vertical="center" wrapText="1" shrinkToFit="1"/>
      <protection locked="0"/>
    </xf>
    <xf numFmtId="0" fontId="1" fillId="0" borderId="4" xfId="3" applyFont="1" applyBorder="1" applyAlignment="1" applyProtection="1">
      <alignment horizontal="justify" vertical="center" wrapText="1" shrinkToFit="1"/>
      <protection locked="0"/>
    </xf>
    <xf numFmtId="0" fontId="1" fillId="4" borderId="1" xfId="3" applyFont="1" applyFill="1" applyBorder="1" applyAlignment="1" applyProtection="1">
      <alignment horizontal="justify" vertical="top"/>
      <protection locked="0"/>
    </xf>
    <xf numFmtId="0" fontId="1" fillId="0" borderId="1" xfId="3" quotePrefix="1" applyFont="1" applyBorder="1" applyAlignment="1" applyProtection="1">
      <alignment horizontal="justify" vertical="center" wrapText="1" shrinkToFit="1"/>
      <protection locked="0"/>
    </xf>
    <xf numFmtId="0" fontId="1" fillId="0" borderId="4" xfId="3" quotePrefix="1" applyFont="1" applyBorder="1" applyAlignment="1" applyProtection="1">
      <alignment horizontal="justify" vertical="center" wrapText="1" shrinkToFit="1"/>
      <protection locked="0"/>
    </xf>
    <xf numFmtId="0" fontId="1" fillId="0" borderId="5" xfId="0" quotePrefix="1" applyFont="1" applyFill="1" applyBorder="1" applyAlignment="1">
      <alignment horizontal="center" vertical="center" wrapText="1" shrinkToFit="1"/>
    </xf>
    <xf numFmtId="0" fontId="12" fillId="0" borderId="1" xfId="0" applyFont="1" applyBorder="1" applyAlignment="1">
      <alignment horizontal="center" vertical="center"/>
    </xf>
    <xf numFmtId="0" fontId="6" fillId="0" borderId="5" xfId="0" quotePrefix="1" applyFont="1" applyFill="1" applyBorder="1" applyAlignment="1">
      <alignment horizontal="center" vertical="center" wrapText="1" shrinkToFit="1"/>
    </xf>
    <xf numFmtId="0" fontId="1" fillId="0" borderId="15" xfId="3" applyFont="1" applyBorder="1" applyAlignment="1">
      <alignment vertical="center"/>
    </xf>
    <xf numFmtId="0" fontId="6" fillId="0" borderId="0" xfId="3" applyFont="1" applyBorder="1" applyAlignment="1">
      <alignment horizontal="right" vertical="center"/>
    </xf>
    <xf numFmtId="0" fontId="2" fillId="0" borderId="0" xfId="3" applyFont="1" applyBorder="1"/>
    <xf numFmtId="0" fontId="1" fillId="0" borderId="0" xfId="3" applyFont="1" applyBorder="1" applyAlignment="1">
      <alignment vertical="center"/>
    </xf>
    <xf numFmtId="0" fontId="1" fillId="0" borderId="10" xfId="3" applyFont="1" applyBorder="1" applyAlignment="1">
      <alignment vertical="center"/>
    </xf>
    <xf numFmtId="0" fontId="1" fillId="0" borderId="8" xfId="3" applyFont="1" applyBorder="1" applyAlignment="1">
      <alignment vertical="center"/>
    </xf>
    <xf numFmtId="0" fontId="1" fillId="0" borderId="12" xfId="3" applyFont="1" applyBorder="1" applyAlignment="1">
      <alignment vertical="center"/>
    </xf>
    <xf numFmtId="0" fontId="1" fillId="0" borderId="4" xfId="0" applyFont="1" applyFill="1" applyBorder="1" applyAlignment="1">
      <alignment vertical="center"/>
    </xf>
    <xf numFmtId="0" fontId="12" fillId="0" borderId="0" xfId="0" applyFont="1" applyBorder="1" applyAlignment="1">
      <alignment horizontal="center"/>
    </xf>
    <xf numFmtId="10" fontId="3" fillId="0" borderId="1" xfId="0" applyNumberFormat="1" applyFont="1" applyBorder="1" applyAlignment="1">
      <alignment horizontal="center" vertical="center"/>
    </xf>
    <xf numFmtId="0" fontId="1" fillId="4" borderId="1" xfId="0" applyFont="1" applyFill="1" applyBorder="1"/>
    <xf numFmtId="0" fontId="1" fillId="4" borderId="1" xfId="0" applyFont="1" applyFill="1" applyBorder="1" applyAlignment="1">
      <alignment horizontal="center"/>
    </xf>
    <xf numFmtId="0" fontId="6" fillId="10" borderId="1" xfId="0" applyFont="1" applyFill="1" applyBorder="1" applyAlignment="1">
      <alignment horizontal="center"/>
    </xf>
    <xf numFmtId="0" fontId="6" fillId="3" borderId="1" xfId="0" applyFont="1" applyFill="1" applyBorder="1" applyAlignment="1">
      <alignment horizontal="center"/>
    </xf>
    <xf numFmtId="0" fontId="6" fillId="11" borderId="1" xfId="0" applyFont="1" applyFill="1" applyBorder="1" applyAlignment="1">
      <alignment horizontal="center"/>
    </xf>
    <xf numFmtId="0" fontId="12" fillId="0" borderId="0" xfId="0" applyFont="1" applyBorder="1" applyAlignment="1"/>
    <xf numFmtId="0" fontId="1" fillId="0" borderId="0" xfId="0" applyFont="1" applyAlignment="1">
      <alignment horizontal="right"/>
    </xf>
    <xf numFmtId="0" fontId="6" fillId="0" borderId="1" xfId="0" quotePrefix="1" applyFont="1" applyFill="1" applyBorder="1" applyAlignment="1">
      <alignment horizontal="center" vertical="center" wrapText="1" shrinkToFit="1"/>
    </xf>
    <xf numFmtId="0" fontId="2" fillId="0" borderId="6" xfId="0" quotePrefix="1" applyFont="1" applyFill="1" applyBorder="1" applyAlignment="1">
      <alignment horizontal="center" vertical="center" wrapText="1"/>
    </xf>
    <xf numFmtId="0" fontId="1" fillId="0" borderId="5" xfId="0" quotePrefix="1" applyFont="1" applyFill="1" applyBorder="1" applyAlignment="1" applyProtection="1">
      <alignment horizontal="justify" vertical="center" wrapText="1" shrinkToFit="1"/>
      <protection locked="0"/>
    </xf>
    <xf numFmtId="0" fontId="1" fillId="0" borderId="5" xfId="0" quotePrefix="1" applyFont="1" applyFill="1" applyBorder="1" applyAlignment="1" applyProtection="1">
      <alignment horizontal="center" vertical="center" wrapText="1" shrinkToFit="1"/>
      <protection locked="0"/>
    </xf>
    <xf numFmtId="0" fontId="1" fillId="0" borderId="5" xfId="0" quotePrefix="1" applyFont="1" applyFill="1" applyBorder="1" applyAlignment="1" applyProtection="1">
      <alignment horizontal="center" vertical="center" wrapText="1"/>
      <protection locked="0"/>
    </xf>
    <xf numFmtId="0" fontId="1" fillId="0" borderId="1" xfId="0" quotePrefix="1" applyFont="1" applyBorder="1" applyAlignment="1" applyProtection="1">
      <alignment horizontal="justify" vertical="center" wrapText="1" shrinkToFit="1"/>
      <protection locked="0"/>
    </xf>
    <xf numFmtId="0" fontId="1" fillId="0" borderId="1" xfId="0" quotePrefix="1" applyFont="1" applyBorder="1" applyAlignment="1" applyProtection="1">
      <alignment horizontal="center" vertical="center" wrapText="1" shrinkToFit="1"/>
      <protection locked="0"/>
    </xf>
    <xf numFmtId="0" fontId="1" fillId="0" borderId="5" xfId="0" quotePrefix="1" applyFont="1" applyBorder="1" applyAlignment="1" applyProtection="1">
      <alignment horizontal="justify" vertical="center" wrapText="1" shrinkToFit="1"/>
      <protection locked="0"/>
    </xf>
    <xf numFmtId="0" fontId="1" fillId="0" borderId="5" xfId="0" quotePrefix="1" applyFont="1" applyBorder="1" applyAlignment="1" applyProtection="1">
      <alignment horizontal="center" vertical="center" wrapText="1" shrinkToFit="1"/>
      <protection locked="0"/>
    </xf>
    <xf numFmtId="0" fontId="1" fillId="0" borderId="5" xfId="0" applyFont="1" applyBorder="1" applyAlignment="1" applyProtection="1">
      <alignment horizontal="justify" vertical="center" wrapText="1" shrinkToFit="1"/>
      <protection locked="0"/>
    </xf>
    <xf numFmtId="0" fontId="1" fillId="0" borderId="5" xfId="0" applyFont="1" applyBorder="1" applyAlignment="1" applyProtection="1">
      <alignment horizontal="center" vertical="center" wrapText="1" shrinkToFit="1"/>
      <protection locked="0"/>
    </xf>
    <xf numFmtId="0" fontId="1" fillId="0" borderId="5" xfId="0" applyFont="1" applyFill="1" applyBorder="1" applyAlignment="1" applyProtection="1">
      <alignment horizontal="justify" vertical="center" wrapText="1" shrinkToFit="1"/>
      <protection locked="0"/>
    </xf>
    <xf numFmtId="0" fontId="1" fillId="0" borderId="5" xfId="0" applyFont="1" applyFill="1" applyBorder="1" applyAlignment="1" applyProtection="1">
      <alignment horizontal="center" vertical="center" wrapText="1" shrinkToFit="1"/>
      <protection locked="0"/>
    </xf>
    <xf numFmtId="0" fontId="1" fillId="0" borderId="1" xfId="0" applyFont="1" applyBorder="1" applyAlignment="1" applyProtection="1">
      <alignment horizontal="justify" vertical="center"/>
      <protection locked="0"/>
    </xf>
    <xf numFmtId="0" fontId="1" fillId="0" borderId="1" xfId="0" applyFont="1" applyBorder="1" applyAlignment="1" applyProtection="1">
      <alignment horizontal="center" vertical="center"/>
      <protection locked="0"/>
    </xf>
    <xf numFmtId="0" fontId="1" fillId="0" borderId="1" xfId="0" quotePrefix="1" applyFont="1" applyBorder="1" applyAlignment="1" applyProtection="1">
      <alignment horizontal="justify" vertical="center"/>
      <protection locked="0"/>
    </xf>
    <xf numFmtId="0" fontId="1" fillId="0" borderId="1" xfId="0" quotePrefix="1" applyFont="1" applyBorder="1" applyAlignment="1" applyProtection="1">
      <alignment horizontal="center" vertical="center"/>
      <protection locked="0"/>
    </xf>
    <xf numFmtId="0" fontId="1" fillId="0" borderId="1" xfId="0" applyFont="1" applyBorder="1" applyAlignment="1" applyProtection="1">
      <alignment horizontal="justify" vertical="center" wrapText="1"/>
      <protection locked="0"/>
    </xf>
    <xf numFmtId="0" fontId="1" fillId="0" borderId="1" xfId="0" applyFont="1" applyBorder="1" applyAlignment="1" applyProtection="1">
      <alignment horizontal="center" vertical="center" wrapText="1"/>
      <protection locked="0"/>
    </xf>
    <xf numFmtId="0" fontId="1" fillId="0" borderId="1" xfId="0" applyFont="1" applyBorder="1" applyAlignment="1" applyProtection="1">
      <alignment horizontal="justify" vertical="center" wrapText="1" shrinkToFit="1"/>
      <protection locked="0"/>
    </xf>
    <xf numFmtId="0" fontId="1" fillId="0" borderId="1" xfId="0" applyFont="1" applyBorder="1" applyAlignment="1" applyProtection="1">
      <alignment horizontal="center" vertical="center" wrapText="1" shrinkToFit="1"/>
      <protection locked="0"/>
    </xf>
    <xf numFmtId="0" fontId="1" fillId="0" borderId="1" xfId="0" quotePrefix="1" applyFont="1" applyBorder="1" applyAlignment="1" applyProtection="1">
      <alignment horizontal="justify" vertical="center" wrapText="1"/>
      <protection locked="0"/>
    </xf>
    <xf numFmtId="0" fontId="1" fillId="0" borderId="1" xfId="0" quotePrefix="1" applyFont="1" applyBorder="1" applyAlignment="1" applyProtection="1">
      <alignment horizontal="center" vertical="center" wrapText="1"/>
      <protection locked="0"/>
    </xf>
    <xf numFmtId="0" fontId="1" fillId="4" borderId="5" xfId="0" quotePrefix="1" applyFont="1" applyFill="1" applyBorder="1" applyAlignment="1" applyProtection="1">
      <alignment horizontal="justify" vertical="center" wrapText="1" shrinkToFit="1"/>
      <protection locked="0"/>
    </xf>
    <xf numFmtId="0" fontId="1" fillId="4" borderId="5" xfId="0" quotePrefix="1" applyFont="1" applyFill="1" applyBorder="1" applyAlignment="1" applyProtection="1">
      <alignment horizontal="center" vertical="center" wrapText="1" shrinkToFit="1"/>
      <protection locked="0"/>
    </xf>
    <xf numFmtId="0" fontId="1" fillId="0" borderId="1" xfId="0" applyFont="1" applyFill="1" applyBorder="1" applyAlignment="1" applyProtection="1">
      <alignment horizontal="justify" vertical="center"/>
      <protection locked="0"/>
    </xf>
    <xf numFmtId="0" fontId="1" fillId="0" borderId="1" xfId="0" applyFont="1" applyFill="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shrinkToFit="1"/>
      <protection locked="0"/>
    </xf>
    <xf numFmtId="0" fontId="1" fillId="0" borderId="5" xfId="0" quotePrefix="1" applyFont="1" applyBorder="1" applyAlignment="1" applyProtection="1">
      <alignment horizontal="justify" vertical="center" wrapText="1"/>
      <protection locked="0"/>
    </xf>
    <xf numFmtId="165" fontId="1" fillId="0" borderId="1" xfId="0" quotePrefix="1" applyNumberFormat="1" applyFont="1" applyBorder="1" applyAlignment="1" applyProtection="1">
      <alignment horizontal="center" vertical="center"/>
      <protection locked="0"/>
    </xf>
    <xf numFmtId="0" fontId="1" fillId="4" borderId="1" xfId="0" applyFont="1" applyFill="1" applyBorder="1" applyAlignment="1" applyProtection="1">
      <alignment horizontal="justify" vertical="center" wrapText="1" shrinkToFit="1"/>
      <protection locked="0"/>
    </xf>
    <xf numFmtId="0" fontId="3" fillId="0" borderId="1" xfId="0" quotePrefix="1" applyFont="1" applyFill="1" applyBorder="1" applyAlignment="1">
      <alignment horizontal="left" vertical="center"/>
    </xf>
    <xf numFmtId="0" fontId="0" fillId="0" borderId="0" xfId="0" applyFill="1"/>
    <xf numFmtId="0" fontId="0" fillId="0" borderId="0" xfId="0" applyFill="1" applyAlignment="1">
      <alignment horizontal="center"/>
    </xf>
    <xf numFmtId="0" fontId="3" fillId="0" borderId="1" xfId="0" quotePrefix="1" applyFont="1" applyFill="1" applyBorder="1" applyAlignment="1">
      <alignment horizontal="center"/>
    </xf>
    <xf numFmtId="0" fontId="2" fillId="0" borderId="0" xfId="0" applyFont="1" applyFill="1"/>
    <xf numFmtId="0" fontId="2" fillId="0" borderId="0" xfId="0" quotePrefix="1" applyFont="1" applyFill="1" applyAlignment="1">
      <alignment horizontal="justify" wrapText="1"/>
    </xf>
    <xf numFmtId="0" fontId="2" fillId="0" borderId="1" xfId="0" quotePrefix="1" applyFont="1" applyFill="1" applyBorder="1" applyAlignment="1">
      <alignment horizontal="left" vertical="center"/>
    </xf>
    <xf numFmtId="0" fontId="2" fillId="0" borderId="1" xfId="0" quotePrefix="1" applyFont="1" applyFill="1" applyBorder="1" applyAlignment="1" applyProtection="1">
      <alignment horizontal="justify" vertical="center" wrapText="1"/>
    </xf>
    <xf numFmtId="0" fontId="0" fillId="0" borderId="1" xfId="0" applyFill="1" applyBorder="1" applyAlignment="1">
      <alignment horizontal="center" vertical="center"/>
    </xf>
    <xf numFmtId="10" fontId="3" fillId="0" borderId="1" xfId="0" quotePrefix="1"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quotePrefix="1" applyFont="1" applyFill="1" applyBorder="1" applyAlignment="1">
      <alignment horizontal="justify" vertical="center"/>
    </xf>
    <xf numFmtId="0" fontId="2" fillId="0" borderId="1" xfId="0" applyFont="1" applyFill="1" applyBorder="1" applyAlignment="1">
      <alignment horizontal="justify" vertical="center"/>
    </xf>
    <xf numFmtId="0" fontId="2" fillId="0" borderId="1" xfId="0" applyFont="1" applyFill="1" applyBorder="1" applyAlignment="1">
      <alignment horizontal="justify" vertical="center" wrapText="1" shrinkToFit="1"/>
    </xf>
    <xf numFmtId="0" fontId="2" fillId="0" borderId="1" xfId="0" quotePrefix="1" applyFont="1" applyFill="1" applyBorder="1" applyAlignment="1">
      <alignment horizontal="justify" vertical="center" wrapText="1" shrinkToFit="1"/>
    </xf>
    <xf numFmtId="0" fontId="2" fillId="0" borderId="1" xfId="0" quotePrefix="1" applyFont="1" applyFill="1" applyBorder="1" applyAlignment="1" applyProtection="1">
      <alignment horizontal="justify" vertical="center" wrapText="1" shrinkToFit="1"/>
      <protection locked="0"/>
    </xf>
    <xf numFmtId="0" fontId="5" fillId="0" borderId="0" xfId="0" applyFont="1" applyFill="1"/>
    <xf numFmtId="10" fontId="3" fillId="0" borderId="1" xfId="0" applyNumberFormat="1" applyFont="1" applyFill="1" applyBorder="1" applyAlignment="1">
      <alignment horizontal="center" vertical="center"/>
    </xf>
    <xf numFmtId="0" fontId="7" fillId="0" borderId="0" xfId="0" applyFont="1" applyFill="1"/>
    <xf numFmtId="0" fontId="2" fillId="0" borderId="1" xfId="0" quotePrefix="1" applyFont="1" applyFill="1" applyBorder="1" applyAlignment="1">
      <alignment horizontal="center" vertical="center" wrapText="1"/>
    </xf>
    <xf numFmtId="165" fontId="0" fillId="0" borderId="1" xfId="0" applyNumberFormat="1" applyFill="1" applyBorder="1" applyAlignment="1" applyProtection="1">
      <alignment horizontal="center" vertical="center"/>
      <protection locked="0"/>
    </xf>
    <xf numFmtId="166" fontId="1" fillId="0" borderId="1" xfId="3" applyNumberFormat="1" applyFont="1" applyBorder="1" applyAlignment="1" applyProtection="1">
      <alignment horizontal="center" vertical="center"/>
    </xf>
    <xf numFmtId="0" fontId="1" fillId="0" borderId="19" xfId="3" applyFont="1" applyBorder="1" applyAlignment="1" applyProtection="1">
      <alignment horizontal="justify" vertical="center" wrapText="1" shrinkToFit="1"/>
      <protection locked="0"/>
    </xf>
    <xf numFmtId="4" fontId="1" fillId="0" borderId="21" xfId="4" applyNumberFormat="1" applyFont="1" applyFill="1" applyBorder="1" applyAlignment="1" applyProtection="1">
      <alignment horizontal="justify" vertical="center" wrapText="1"/>
      <protection locked="0"/>
    </xf>
    <xf numFmtId="0" fontId="1" fillId="0" borderId="6" xfId="3" applyFont="1" applyBorder="1" applyAlignment="1">
      <alignment horizontal="center" vertical="center" wrapText="1" shrinkToFit="1"/>
    </xf>
    <xf numFmtId="0" fontId="2" fillId="0" borderId="12" xfId="0" applyFont="1" applyBorder="1" applyAlignment="1" applyProtection="1">
      <alignment horizontal="center"/>
      <protection locked="0"/>
    </xf>
    <xf numFmtId="0" fontId="12" fillId="0" borderId="1" xfId="0" applyFont="1" applyBorder="1" applyAlignment="1">
      <alignment horizontal="center" vertical="center" wrapText="1"/>
    </xf>
    <xf numFmtId="0" fontId="12" fillId="0" borderId="3" xfId="0" applyFont="1" applyBorder="1" applyAlignment="1">
      <alignment horizontal="center"/>
    </xf>
    <xf numFmtId="0" fontId="12" fillId="0" borderId="7" xfId="0" applyFont="1" applyBorder="1" applyAlignment="1">
      <alignment horizontal="center"/>
    </xf>
    <xf numFmtId="0" fontId="3" fillId="3" borderId="1" xfId="0" applyFont="1" applyFill="1" applyBorder="1" applyAlignment="1">
      <alignment horizontal="center" vertical="center"/>
    </xf>
    <xf numFmtId="0" fontId="0" fillId="0" borderId="6" xfId="0" applyBorder="1" applyAlignment="1">
      <alignment horizontal="center" vertical="center" wrapText="1" shrinkToFit="1"/>
    </xf>
    <xf numFmtId="0" fontId="2" fillId="0" borderId="6" xfId="0" applyFont="1" applyBorder="1" applyAlignment="1">
      <alignment horizontal="center" vertical="center"/>
    </xf>
    <xf numFmtId="0" fontId="0" fillId="0" borderId="1" xfId="0" applyBorder="1" applyAlignment="1">
      <alignment horizontal="center" vertical="center" wrapText="1" shrinkToFit="1"/>
    </xf>
    <xf numFmtId="0" fontId="1" fillId="0" borderId="1" xfId="3" applyFont="1" applyBorder="1" applyAlignment="1">
      <alignment horizontal="center" vertical="center" wrapText="1" shrinkToFit="1"/>
    </xf>
    <xf numFmtId="0" fontId="1" fillId="0" borderId="5" xfId="3" applyFont="1" applyFill="1" applyBorder="1" applyAlignment="1">
      <alignment horizontal="justify" vertical="center" wrapText="1" shrinkToFit="1"/>
    </xf>
    <xf numFmtId="0" fontId="6"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4" borderId="1" xfId="0" applyFont="1" applyFill="1" applyBorder="1" applyAlignment="1">
      <alignment horizontal="left" vertical="center" wrapText="1"/>
    </xf>
    <xf numFmtId="0" fontId="21" fillId="4" borderId="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13" fillId="0" borderId="1" xfId="0" applyFont="1" applyBorder="1" applyAlignment="1">
      <alignment horizontal="center" vertical="center" wrapText="1"/>
    </xf>
    <xf numFmtId="0" fontId="1" fillId="0" borderId="5" xfId="0" quotePrefix="1" applyFont="1" applyBorder="1" applyAlignment="1" applyProtection="1">
      <alignment horizontal="center" vertical="center" wrapText="1"/>
    </xf>
    <xf numFmtId="0" fontId="19" fillId="10" borderId="6" xfId="0" applyFont="1" applyFill="1" applyBorder="1" applyAlignment="1">
      <alignment horizontal="center" vertical="center"/>
    </xf>
    <xf numFmtId="0" fontId="19" fillId="10" borderId="5" xfId="0" applyFont="1" applyFill="1" applyBorder="1" applyAlignment="1">
      <alignment horizontal="center" vertical="center"/>
    </xf>
    <xf numFmtId="0" fontId="19" fillId="10" borderId="1" xfId="0" applyFont="1" applyFill="1" applyBorder="1" applyAlignment="1">
      <alignment horizontal="center"/>
    </xf>
    <xf numFmtId="0" fontId="19" fillId="8" borderId="6" xfId="0" applyFont="1" applyFill="1" applyBorder="1" applyAlignment="1">
      <alignment horizontal="center" vertical="center"/>
    </xf>
    <xf numFmtId="0" fontId="19" fillId="8"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7" borderId="6" xfId="0" applyFont="1" applyFill="1" applyBorder="1" applyAlignment="1">
      <alignment horizontal="center" vertical="center"/>
    </xf>
    <xf numFmtId="0" fontId="3" fillId="3" borderId="5" xfId="0" applyFont="1" applyFill="1" applyBorder="1" applyAlignment="1">
      <alignment horizontal="center" vertical="center"/>
    </xf>
    <xf numFmtId="0" fontId="3" fillId="7" borderId="5" xfId="0" applyFont="1" applyFill="1" applyBorder="1" applyAlignment="1">
      <alignment horizontal="center" vertical="center"/>
    </xf>
    <xf numFmtId="0" fontId="3" fillId="7" borderId="1" xfId="0" applyFont="1" applyFill="1" applyBorder="1" applyAlignment="1">
      <alignment horizontal="center" vertical="center"/>
    </xf>
    <xf numFmtId="0" fontId="12" fillId="3" borderId="1" xfId="0" applyFont="1" applyFill="1" applyBorder="1" applyAlignment="1">
      <alignment horizontal="justify" vertical="center"/>
    </xf>
    <xf numFmtId="0" fontId="12" fillId="7" borderId="1" xfId="0" applyFont="1" applyFill="1" applyBorder="1" applyAlignment="1">
      <alignment horizontal="justify" vertical="center" wrapText="1"/>
    </xf>
    <xf numFmtId="0" fontId="23" fillId="10" borderId="1" xfId="0" applyFont="1" applyFill="1" applyBorder="1" applyAlignment="1">
      <alignment horizontal="justify" vertical="center" wrapText="1" shrinkToFit="1"/>
    </xf>
    <xf numFmtId="0" fontId="3" fillId="0" borderId="0" xfId="0" applyFont="1" applyAlignment="1">
      <alignment horizontal="center"/>
    </xf>
    <xf numFmtId="0" fontId="3" fillId="0" borderId="0" xfId="0" applyFont="1" applyAlignment="1"/>
    <xf numFmtId="0" fontId="0" fillId="0" borderId="1" xfId="0" applyBorder="1" applyAlignment="1">
      <alignment horizontal="center"/>
    </xf>
    <xf numFmtId="0" fontId="0" fillId="0" borderId="1" xfId="0" applyBorder="1" applyAlignment="1" applyProtection="1">
      <alignment horizontal="center" vertical="center"/>
      <protection locked="0"/>
    </xf>
    <xf numFmtId="165" fontId="1" fillId="0" borderId="1" xfId="0" quotePrefix="1" applyNumberFormat="1" applyFont="1" applyBorder="1" applyAlignment="1" applyProtection="1">
      <alignment horizontal="center" vertical="center" wrapText="1"/>
      <protection locked="0"/>
    </xf>
    <xf numFmtId="0" fontId="1" fillId="0" borderId="1" xfId="0" applyFont="1" applyBorder="1" applyAlignment="1">
      <alignment horizontal="center" vertical="center"/>
    </xf>
    <xf numFmtId="165" fontId="1" fillId="0" borderId="1" xfId="0" quotePrefix="1" applyNumberFormat="1" applyFont="1" applyBorder="1" applyAlignment="1" applyProtection="1">
      <alignment horizontal="justify" vertical="center"/>
      <protection locked="0"/>
    </xf>
    <xf numFmtId="0" fontId="12" fillId="0" borderId="3" xfId="0" applyFont="1" applyBorder="1" applyAlignment="1">
      <alignment horizontal="center"/>
    </xf>
    <xf numFmtId="0" fontId="12" fillId="0" borderId="7" xfId="0" applyFont="1" applyBorder="1" applyAlignment="1">
      <alignment horizontal="center"/>
    </xf>
    <xf numFmtId="0" fontId="1" fillId="0" borderId="1" xfId="0" applyFont="1" applyBorder="1" applyAlignment="1">
      <alignment horizontal="center" vertical="center"/>
    </xf>
    <xf numFmtId="0" fontId="0" fillId="0" borderId="11"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2" fillId="0" borderId="9" xfId="0" applyFont="1" applyBorder="1" applyAlignment="1">
      <alignment horizontal="right"/>
    </xf>
    <xf numFmtId="0" fontId="2" fillId="0" borderId="13" xfId="0" applyFont="1" applyBorder="1" applyAlignment="1">
      <alignment horizontal="right"/>
    </xf>
    <xf numFmtId="0" fontId="25" fillId="4" borderId="5" xfId="0" quotePrefix="1" applyFont="1" applyFill="1" applyBorder="1" applyAlignment="1">
      <alignment horizontal="justify" vertical="center" wrapText="1" shrinkToFit="1"/>
    </xf>
    <xf numFmtId="165" fontId="1" fillId="4" borderId="1" xfId="0" quotePrefix="1" applyNumberFormat="1" applyFont="1" applyFill="1" applyBorder="1" applyAlignment="1" applyProtection="1">
      <alignment horizontal="center" vertical="center"/>
      <protection locked="0"/>
    </xf>
    <xf numFmtId="0" fontId="25" fillId="4" borderId="1" xfId="0" applyFont="1" applyFill="1" applyBorder="1" applyAlignment="1">
      <alignment horizontal="justify" vertical="center" wrapText="1"/>
    </xf>
    <xf numFmtId="165" fontId="25" fillId="4" borderId="1" xfId="0" quotePrefix="1" applyNumberFormat="1" applyFont="1" applyFill="1" applyBorder="1" applyAlignment="1" applyProtection="1">
      <alignment horizontal="center" vertical="center"/>
      <protection locked="0"/>
    </xf>
    <xf numFmtId="9" fontId="25" fillId="4" borderId="1" xfId="0" quotePrefix="1" applyNumberFormat="1" applyFont="1" applyFill="1" applyBorder="1" applyAlignment="1">
      <alignment horizontal="center" vertical="center" wrapText="1" shrinkToFit="1"/>
    </xf>
    <xf numFmtId="0" fontId="2" fillId="4" borderId="1" xfId="0" applyFont="1" applyFill="1" applyBorder="1" applyAlignment="1">
      <alignment horizontal="center" vertical="center" wrapText="1"/>
    </xf>
    <xf numFmtId="0" fontId="1" fillId="0" borderId="1" xfId="0" quotePrefix="1" applyFont="1" applyFill="1" applyBorder="1" applyAlignment="1" applyProtection="1">
      <alignment horizontal="justify" vertical="center" wrapText="1" shrinkToFit="1"/>
      <protection locked="0"/>
    </xf>
    <xf numFmtId="0" fontId="1" fillId="0" borderId="5" xfId="0" quotePrefix="1" applyFont="1" applyFill="1" applyBorder="1" applyAlignment="1" applyProtection="1">
      <alignment horizontal="justify" vertical="center" wrapText="1"/>
      <protection locked="0"/>
    </xf>
    <xf numFmtId="4" fontId="1" fillId="0" borderId="5" xfId="0" quotePrefix="1" applyNumberFormat="1" applyFont="1" applyBorder="1" applyAlignment="1" applyProtection="1">
      <alignment horizontal="justify" vertical="center" wrapText="1" shrinkToFit="1"/>
      <protection locked="0"/>
    </xf>
    <xf numFmtId="0" fontId="1" fillId="0" borderId="1" xfId="0" applyFont="1" applyFill="1" applyBorder="1" applyAlignment="1" applyProtection="1">
      <alignment horizontal="justify" vertical="center" wrapText="1" shrinkToFit="1"/>
      <protection locked="0"/>
    </xf>
    <xf numFmtId="0" fontId="1" fillId="0" borderId="7" xfId="0" applyFont="1" applyBorder="1" applyAlignment="1" applyProtection="1">
      <alignment horizontal="justify" vertical="center"/>
      <protection locked="0"/>
    </xf>
    <xf numFmtId="0" fontId="1" fillId="4" borderId="7" xfId="0" applyFont="1" applyFill="1" applyBorder="1" applyAlignment="1" applyProtection="1">
      <alignment horizontal="justify" vertical="center" wrapText="1" shrinkToFit="1"/>
      <protection locked="0"/>
    </xf>
    <xf numFmtId="0" fontId="25" fillId="4" borderId="7" xfId="0" applyFont="1" applyFill="1" applyBorder="1" applyAlignment="1" applyProtection="1">
      <alignment horizontal="justify" vertical="center" wrapText="1" shrinkToFit="1"/>
      <protection locked="0"/>
    </xf>
    <xf numFmtId="0" fontId="25" fillId="4" borderId="5" xfId="0" quotePrefix="1" applyFont="1" applyFill="1" applyBorder="1" applyAlignment="1" applyProtection="1">
      <alignment horizontal="justify" vertical="center" wrapText="1" shrinkToFit="1"/>
      <protection locked="0"/>
    </xf>
    <xf numFmtId="0" fontId="1" fillId="0" borderId="1" xfId="0" applyFont="1" applyFill="1" applyBorder="1" applyAlignment="1">
      <alignment horizontal="center" vertical="center"/>
    </xf>
    <xf numFmtId="0" fontId="0" fillId="0" borderId="0" xfId="0" applyBorder="1" applyAlignment="1">
      <alignment horizontal="center" vertical="center" wrapText="1" shrinkToFit="1"/>
    </xf>
    <xf numFmtId="0" fontId="0" fillId="0" borderId="0" xfId="0" applyBorder="1" applyAlignment="1">
      <alignment horizontal="justify" vertical="center" wrapText="1" shrinkToFit="1"/>
    </xf>
    <xf numFmtId="0" fontId="1" fillId="0" borderId="0" xfId="0" applyFont="1" applyAlignment="1">
      <alignment horizontal="justify" vertical="center"/>
    </xf>
    <xf numFmtId="0" fontId="1" fillId="0" borderId="1" xfId="0" applyFont="1" applyBorder="1" applyAlignment="1">
      <alignment horizontal="center" vertical="center" wrapText="1" shrinkToFit="1"/>
    </xf>
    <xf numFmtId="0" fontId="1" fillId="0" borderId="1" xfId="0" applyFont="1" applyBorder="1" applyAlignment="1">
      <alignment horizontal="center" vertical="center" wrapText="1" shrinkToFit="1"/>
    </xf>
    <xf numFmtId="167" fontId="1" fillId="0" borderId="1" xfId="0" applyNumberFormat="1" applyFont="1" applyBorder="1" applyAlignment="1" applyProtection="1">
      <alignment horizontal="center" vertical="center"/>
      <protection locked="0"/>
    </xf>
    <xf numFmtId="0" fontId="1" fillId="4" borderId="1" xfId="0" applyFont="1" applyFill="1" applyBorder="1" applyAlignment="1">
      <alignment horizontal="justify" vertical="center"/>
    </xf>
    <xf numFmtId="0" fontId="1" fillId="4" borderId="1" xfId="0" applyFont="1" applyFill="1" applyBorder="1" applyAlignment="1" applyProtection="1">
      <alignment horizontal="justify" vertical="center" wrapText="1"/>
      <protection locked="0"/>
    </xf>
    <xf numFmtId="0" fontId="2" fillId="0" borderId="8" xfId="0" applyFont="1" applyBorder="1" applyAlignment="1" applyProtection="1">
      <alignment horizontal="center"/>
      <protection locked="0"/>
    </xf>
    <xf numFmtId="17" fontId="1" fillId="0" borderId="1" xfId="0" applyNumberFormat="1" applyFont="1" applyBorder="1" applyAlignment="1" applyProtection="1">
      <alignment horizontal="center" vertical="center"/>
      <protection locked="0"/>
    </xf>
    <xf numFmtId="0" fontId="1" fillId="4" borderId="1" xfId="0" applyFont="1" applyFill="1" applyBorder="1" applyAlignment="1" applyProtection="1">
      <alignment horizontal="justify" vertical="center"/>
      <protection locked="0"/>
    </xf>
    <xf numFmtId="17" fontId="1" fillId="0" borderId="1" xfId="0" applyNumberFormat="1" applyFont="1" applyBorder="1" applyAlignment="1" applyProtection="1">
      <alignment horizontal="center" vertical="center" wrapText="1"/>
      <protection locked="0"/>
    </xf>
    <xf numFmtId="0" fontId="1" fillId="4" borderId="1" xfId="0" quotePrefix="1" applyFont="1" applyFill="1" applyBorder="1" applyAlignment="1" applyProtection="1">
      <alignment horizontal="justify" vertical="center" wrapText="1"/>
      <protection locked="0"/>
    </xf>
    <xf numFmtId="17" fontId="1" fillId="0" borderId="1" xfId="0" quotePrefix="1" applyNumberFormat="1" applyFont="1" applyBorder="1" applyAlignment="1" applyProtection="1">
      <alignment horizontal="center" vertical="center"/>
      <protection locked="0"/>
    </xf>
    <xf numFmtId="10" fontId="1" fillId="0" borderId="1" xfId="3" applyNumberFormat="1" applyFont="1" applyBorder="1" applyAlignment="1" applyProtection="1">
      <alignment horizontal="center" vertical="center" wrapText="1" shrinkToFit="1"/>
      <protection locked="0"/>
    </xf>
    <xf numFmtId="10" fontId="1" fillId="0" borderId="1" xfId="3" quotePrefix="1" applyNumberFormat="1" applyFont="1" applyBorder="1" applyAlignment="1" applyProtection="1">
      <alignment horizontal="center" vertical="center" wrapText="1" shrinkToFit="1"/>
      <protection locked="0"/>
    </xf>
    <xf numFmtId="10" fontId="1" fillId="0" borderId="7" xfId="3" applyNumberFormat="1" applyFont="1" applyBorder="1" applyAlignment="1" applyProtection="1">
      <alignment horizontal="center" vertical="center" wrapText="1" shrinkToFit="1"/>
      <protection locked="0"/>
    </xf>
    <xf numFmtId="10" fontId="1" fillId="4" borderId="7" xfId="0" applyNumberFormat="1" applyFont="1" applyFill="1" applyBorder="1" applyAlignment="1" applyProtection="1">
      <alignment horizontal="center" vertical="center" wrapText="1"/>
      <protection locked="0"/>
    </xf>
    <xf numFmtId="10" fontId="1" fillId="4" borderId="8" xfId="3" applyNumberFormat="1" applyFont="1" applyFill="1" applyBorder="1" applyAlignment="1" applyProtection="1">
      <alignment horizontal="center" vertical="center" wrapText="1" shrinkToFit="1"/>
      <protection locked="0"/>
    </xf>
    <xf numFmtId="10" fontId="1" fillId="4" borderId="1" xfId="3" applyNumberFormat="1" applyFont="1" applyFill="1" applyBorder="1" applyAlignment="1" applyProtection="1">
      <alignment horizontal="center" vertical="center"/>
      <protection locked="0"/>
    </xf>
    <xf numFmtId="0" fontId="1" fillId="4" borderId="1" xfId="3" applyFont="1" applyFill="1" applyBorder="1" applyAlignment="1" applyProtection="1">
      <alignment horizontal="justify" vertical="center" wrapText="1"/>
      <protection locked="0"/>
    </xf>
    <xf numFmtId="0" fontId="1" fillId="4" borderId="1" xfId="3" applyFont="1" applyFill="1" applyBorder="1" applyAlignment="1" applyProtection="1">
      <alignment horizontal="justify" vertical="center"/>
      <protection locked="0"/>
    </xf>
    <xf numFmtId="0" fontId="12" fillId="0" borderId="1" xfId="0" applyFont="1" applyBorder="1" applyAlignment="1">
      <alignment horizontal="center"/>
    </xf>
    <xf numFmtId="0" fontId="0" fillId="4" borderId="13" xfId="0" applyFill="1" applyBorder="1" applyAlignment="1">
      <alignment horizontal="center"/>
    </xf>
    <xf numFmtId="3" fontId="12" fillId="0" borderId="4" xfId="0" applyNumberFormat="1" applyFont="1" applyFill="1" applyBorder="1" applyAlignment="1">
      <alignment vertical="center"/>
    </xf>
    <xf numFmtId="3" fontId="12" fillId="0" borderId="7" xfId="0" applyNumberFormat="1" applyFont="1" applyFill="1" applyBorder="1" applyAlignment="1">
      <alignment vertical="center"/>
    </xf>
    <xf numFmtId="0" fontId="2" fillId="0" borderId="4" xfId="0" applyFont="1" applyFill="1" applyBorder="1" applyAlignment="1">
      <alignment horizontal="center" vertical="center" wrapText="1" shrinkToFit="1"/>
    </xf>
    <xf numFmtId="0" fontId="0" fillId="0" borderId="7" xfId="0" applyFill="1" applyBorder="1" applyAlignment="1">
      <alignment horizontal="center" vertical="center" wrapText="1" shrinkToFit="1"/>
    </xf>
    <xf numFmtId="0" fontId="2" fillId="0" borderId="4" xfId="0" quotePrefix="1" applyFont="1" applyFill="1" applyBorder="1" applyAlignment="1">
      <alignment horizontal="center" vertical="center" wrapText="1"/>
    </xf>
    <xf numFmtId="0" fontId="2" fillId="0" borderId="7" xfId="0" quotePrefix="1" applyFont="1" applyFill="1" applyBorder="1" applyAlignment="1">
      <alignment horizontal="center" vertical="center" wrapText="1"/>
    </xf>
    <xf numFmtId="0" fontId="2" fillId="0" borderId="7" xfId="0" applyFont="1" applyFill="1" applyBorder="1" applyAlignment="1">
      <alignment horizontal="center" vertical="center" wrapText="1" shrinkToFit="1"/>
    </xf>
    <xf numFmtId="0" fontId="3" fillId="0" borderId="6" xfId="0" quotePrefix="1"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3" fillId="0" borderId="5" xfId="0" quotePrefix="1" applyFont="1" applyFill="1" applyBorder="1" applyAlignment="1">
      <alignment horizontal="center" vertical="center" wrapText="1"/>
    </xf>
    <xf numFmtId="0" fontId="2" fillId="0" borderId="6" xfId="0" quotePrefix="1" applyFont="1" applyFill="1" applyBorder="1" applyAlignment="1" applyProtection="1">
      <alignment horizontal="center" vertical="center" wrapText="1"/>
    </xf>
    <xf numFmtId="0" fontId="2" fillId="0" borderId="2" xfId="0" quotePrefix="1" applyFont="1" applyFill="1" applyBorder="1" applyAlignment="1" applyProtection="1">
      <alignment horizontal="center" vertical="center" wrapText="1"/>
    </xf>
    <xf numFmtId="0" fontId="2" fillId="0" borderId="5" xfId="0" quotePrefix="1" applyFont="1" applyFill="1" applyBorder="1" applyAlignment="1" applyProtection="1">
      <alignment horizontal="center" vertical="center" wrapText="1"/>
    </xf>
    <xf numFmtId="0" fontId="3" fillId="0" borderId="6" xfId="0" quotePrefix="1" applyFont="1" applyFill="1" applyBorder="1" applyAlignment="1">
      <alignment vertical="center"/>
    </xf>
    <xf numFmtId="0" fontId="3" fillId="0" borderId="2" xfId="0" quotePrefix="1" applyFont="1" applyFill="1" applyBorder="1" applyAlignment="1">
      <alignment vertical="center"/>
    </xf>
    <xf numFmtId="0" fontId="2" fillId="0" borderId="4" xfId="0" quotePrefix="1" applyFont="1" applyFill="1" applyBorder="1" applyAlignment="1">
      <alignment horizontal="justify" vertical="center"/>
    </xf>
    <xf numFmtId="0" fontId="2" fillId="0" borderId="3" xfId="0" quotePrefix="1" applyFont="1" applyFill="1" applyBorder="1" applyAlignment="1">
      <alignment horizontal="justify" vertical="center"/>
    </xf>
    <xf numFmtId="0" fontId="0" fillId="0" borderId="3" xfId="0" applyFill="1" applyBorder="1" applyAlignment="1">
      <alignment horizontal="justify" vertical="center"/>
    </xf>
    <xf numFmtId="0" fontId="0" fillId="0" borderId="7" xfId="0" applyFill="1" applyBorder="1" applyAlignment="1">
      <alignment horizontal="justify" vertical="center"/>
    </xf>
    <xf numFmtId="0" fontId="2" fillId="0" borderId="3" xfId="0" applyFont="1" applyFill="1" applyBorder="1" applyAlignment="1">
      <alignment horizontal="justify" vertical="center"/>
    </xf>
    <xf numFmtId="0" fontId="2" fillId="0" borderId="4" xfId="0" quotePrefix="1" applyFont="1" applyFill="1" applyBorder="1" applyAlignment="1">
      <alignment horizontal="justify" vertical="center" wrapText="1" shrinkToFit="1"/>
    </xf>
    <xf numFmtId="0" fontId="2" fillId="0" borderId="3" xfId="0" quotePrefix="1" applyFont="1" applyFill="1" applyBorder="1" applyAlignment="1">
      <alignment horizontal="justify" vertical="center" wrapText="1" shrinkToFit="1"/>
    </xf>
    <xf numFmtId="0" fontId="0" fillId="0" borderId="3" xfId="0" applyFill="1" applyBorder="1" applyAlignment="1">
      <alignment horizontal="justify" vertical="center" wrapText="1" shrinkToFit="1"/>
    </xf>
    <xf numFmtId="0" fontId="0" fillId="0" borderId="7" xfId="0" applyFill="1" applyBorder="1" applyAlignment="1">
      <alignment horizontal="justify" vertical="center" wrapText="1" shrinkToFit="1"/>
    </xf>
    <xf numFmtId="0" fontId="0" fillId="0" borderId="6" xfId="0" applyFill="1" applyBorder="1" applyAlignment="1">
      <alignment horizontal="center"/>
    </xf>
    <xf numFmtId="0" fontId="0" fillId="0" borderId="2" xfId="0" applyFill="1" applyBorder="1" applyAlignment="1">
      <alignment horizontal="center"/>
    </xf>
    <xf numFmtId="0" fontId="0" fillId="0" borderId="5" xfId="0" applyFill="1" applyBorder="1" applyAlignment="1">
      <alignment horizontal="center"/>
    </xf>
    <xf numFmtId="0" fontId="2" fillId="0" borderId="4" xfId="0" quotePrefix="1" applyFont="1" applyFill="1" applyBorder="1" applyAlignment="1">
      <alignment horizontal="justify" vertical="center" wrapText="1"/>
    </xf>
    <xf numFmtId="0" fontId="2" fillId="0" borderId="3" xfId="0" quotePrefix="1" applyFont="1" applyFill="1" applyBorder="1" applyAlignment="1">
      <alignment horizontal="justify" vertical="center" wrapText="1"/>
    </xf>
    <xf numFmtId="0" fontId="2" fillId="0" borderId="7" xfId="0" quotePrefix="1" applyFont="1" applyFill="1" applyBorder="1" applyAlignment="1">
      <alignment horizontal="justify" vertical="center" wrapText="1"/>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2" fillId="0" borderId="1" xfId="0" quotePrefix="1" applyFont="1" applyFill="1" applyBorder="1" applyAlignment="1">
      <alignment horizontal="center" vertical="center"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4" xfId="0" applyFont="1" applyFill="1" applyBorder="1" applyAlignment="1">
      <alignment horizontal="center"/>
    </xf>
    <xf numFmtId="0" fontId="3" fillId="0" borderId="3" xfId="0" applyFont="1" applyFill="1" applyBorder="1" applyAlignment="1">
      <alignment horizontal="center"/>
    </xf>
    <xf numFmtId="0" fontId="3" fillId="0" borderId="7" xfId="0" applyFont="1" applyFill="1" applyBorder="1" applyAlignment="1">
      <alignment horizontal="center"/>
    </xf>
    <xf numFmtId="0" fontId="2" fillId="0" borderId="4" xfId="0" quotePrefix="1" applyFont="1" applyFill="1" applyBorder="1" applyAlignment="1" applyProtection="1">
      <alignment horizontal="justify" vertical="center"/>
      <protection locked="0"/>
    </xf>
    <xf numFmtId="0" fontId="2" fillId="0" borderId="3" xfId="0" quotePrefix="1" applyFont="1" applyFill="1" applyBorder="1" applyAlignment="1" applyProtection="1">
      <alignment horizontal="justify" vertical="center"/>
      <protection locked="0"/>
    </xf>
    <xf numFmtId="0" fontId="0" fillId="0" borderId="3" xfId="0" applyFill="1" applyBorder="1" applyAlignment="1" applyProtection="1">
      <alignment horizontal="justify" vertical="center"/>
      <protection locked="0"/>
    </xf>
    <xf numFmtId="0" fontId="0" fillId="0" borderId="7" xfId="0" applyFill="1" applyBorder="1" applyAlignment="1" applyProtection="1">
      <alignment horizontal="justify" vertical="center"/>
      <protection locked="0"/>
    </xf>
    <xf numFmtId="0" fontId="14" fillId="0" borderId="9" xfId="0" quotePrefix="1" applyFont="1" applyFill="1" applyBorder="1" applyAlignment="1">
      <alignment horizontal="center" vertical="center" wrapText="1" shrinkToFit="1"/>
    </xf>
    <xf numFmtId="0" fontId="0" fillId="0" borderId="13" xfId="0" applyFill="1" applyBorder="1" applyAlignment="1">
      <alignment horizontal="center" wrapText="1" shrinkToFit="1"/>
    </xf>
    <xf numFmtId="0" fontId="0" fillId="0" borderId="10" xfId="0" applyFill="1" applyBorder="1" applyAlignment="1">
      <alignment horizontal="center" wrapText="1" shrinkToFit="1"/>
    </xf>
    <xf numFmtId="0" fontId="0" fillId="0" borderId="11" xfId="0" applyFill="1" applyBorder="1" applyAlignment="1">
      <alignment horizontal="center" wrapText="1" shrinkToFit="1"/>
    </xf>
    <xf numFmtId="0" fontId="0" fillId="0" borderId="0" xfId="0" applyFill="1" applyBorder="1" applyAlignment="1">
      <alignment horizontal="center" wrapText="1" shrinkToFit="1"/>
    </xf>
    <xf numFmtId="0" fontId="0" fillId="0" borderId="12" xfId="0" applyFill="1" applyBorder="1" applyAlignment="1">
      <alignment horizontal="center" wrapText="1" shrinkToFit="1"/>
    </xf>
    <xf numFmtId="0" fontId="0" fillId="0" borderId="14" xfId="0" applyFill="1" applyBorder="1" applyAlignment="1">
      <alignment horizontal="center" wrapText="1" shrinkToFit="1"/>
    </xf>
    <xf numFmtId="0" fontId="0" fillId="0" borderId="15" xfId="0" applyFill="1" applyBorder="1" applyAlignment="1">
      <alignment horizontal="center" wrapText="1" shrinkToFit="1"/>
    </xf>
    <xf numFmtId="0" fontId="0" fillId="0" borderId="8" xfId="0" applyFill="1" applyBorder="1" applyAlignment="1">
      <alignment horizontal="center" wrapText="1" shrinkToFit="1"/>
    </xf>
    <xf numFmtId="0" fontId="3" fillId="0" borderId="6" xfId="0" quotePrefix="1" applyFont="1" applyFill="1" applyBorder="1" applyAlignment="1">
      <alignment horizontal="justify" vertical="center" wrapText="1"/>
    </xf>
    <xf numFmtId="0" fontId="3" fillId="0" borderId="2" xfId="0" quotePrefix="1" applyFont="1" applyFill="1" applyBorder="1" applyAlignment="1">
      <alignment horizontal="justify" vertical="center" wrapText="1"/>
    </xf>
    <xf numFmtId="0" fontId="6" fillId="0" borderId="1" xfId="3" applyFont="1" applyFill="1" applyBorder="1" applyAlignment="1">
      <alignment horizontal="justify" vertical="center" wrapText="1"/>
    </xf>
    <xf numFmtId="0" fontId="6" fillId="0" borderId="2" xfId="3" quotePrefix="1" applyFont="1" applyBorder="1" applyAlignment="1">
      <alignment horizontal="justify" vertical="center" wrapText="1"/>
    </xf>
    <xf numFmtId="0" fontId="6" fillId="0" borderId="9" xfId="3" applyFont="1" applyBorder="1" applyAlignment="1">
      <alignment horizontal="center" vertical="center" wrapText="1"/>
    </xf>
    <xf numFmtId="0" fontId="6" fillId="0" borderId="10"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12" xfId="3" applyFont="1" applyBorder="1" applyAlignment="1">
      <alignment horizontal="center" vertical="center" wrapText="1"/>
    </xf>
    <xf numFmtId="0" fontId="6" fillId="0" borderId="14" xfId="3" applyFont="1" applyBorder="1" applyAlignment="1">
      <alignment horizontal="center" vertical="center" wrapText="1"/>
    </xf>
    <xf numFmtId="0" fontId="6" fillId="0" borderId="8" xfId="3" applyFont="1" applyBorder="1" applyAlignment="1">
      <alignment horizontal="center" vertical="center" wrapText="1"/>
    </xf>
    <xf numFmtId="0" fontId="6" fillId="0" borderId="6" xfId="3" quotePrefix="1" applyFont="1" applyFill="1" applyBorder="1" applyAlignment="1">
      <alignment horizontal="justify" vertical="center" wrapText="1"/>
    </xf>
    <xf numFmtId="0" fontId="6" fillId="0" borderId="2" xfId="3" quotePrefix="1" applyFont="1" applyFill="1" applyBorder="1" applyAlignment="1">
      <alignment horizontal="justify" vertical="center" wrapText="1"/>
    </xf>
    <xf numFmtId="0" fontId="6" fillId="0" borderId="1" xfId="3" applyFont="1" applyBorder="1" applyAlignment="1">
      <alignment horizontal="justify" vertical="center" wrapText="1"/>
    </xf>
    <xf numFmtId="0" fontId="6" fillId="0" borderId="6" xfId="3" quotePrefix="1" applyFont="1" applyBorder="1" applyAlignment="1">
      <alignment horizontal="center" vertical="center" wrapText="1"/>
    </xf>
    <xf numFmtId="0" fontId="6" fillId="0" borderId="2" xfId="3" quotePrefix="1" applyFont="1" applyBorder="1" applyAlignment="1">
      <alignment horizontal="center" vertical="center" wrapText="1"/>
    </xf>
    <xf numFmtId="0" fontId="6" fillId="0" borderId="5" xfId="3" quotePrefix="1" applyFont="1" applyBorder="1" applyAlignment="1">
      <alignment horizontal="center" vertical="center" wrapText="1"/>
    </xf>
    <xf numFmtId="0" fontId="10" fillId="0" borderId="1" xfId="2" quotePrefix="1" applyFont="1" applyBorder="1" applyAlignment="1">
      <alignment horizontal="center" wrapText="1"/>
    </xf>
    <xf numFmtId="0" fontId="10" fillId="0" borderId="1" xfId="2" applyFont="1" applyBorder="1" applyAlignment="1">
      <alignment horizontal="center" wrapText="1"/>
    </xf>
    <xf numFmtId="0" fontId="2" fillId="0" borderId="4" xfId="3" quotePrefix="1" applyFont="1" applyBorder="1" applyAlignment="1">
      <alignment horizontal="center"/>
    </xf>
    <xf numFmtId="0" fontId="2" fillId="0" borderId="3" xfId="3" quotePrefix="1" applyFont="1" applyBorder="1" applyAlignment="1">
      <alignment horizontal="center"/>
    </xf>
    <xf numFmtId="0" fontId="2" fillId="0" borderId="9" xfId="3" applyFont="1" applyBorder="1" applyAlignment="1">
      <alignment horizontal="center" vertical="center"/>
    </xf>
    <xf numFmtId="0" fontId="2" fillId="0" borderId="13" xfId="3" applyFont="1" applyBorder="1" applyAlignment="1">
      <alignment horizontal="center" vertical="center"/>
    </xf>
    <xf numFmtId="0" fontId="2" fillId="0" borderId="14" xfId="3" applyFont="1" applyBorder="1" applyAlignment="1">
      <alignment horizontal="center" vertical="center"/>
    </xf>
    <xf numFmtId="0" fontId="2" fillId="0" borderId="15" xfId="3" applyFont="1" applyBorder="1" applyAlignment="1">
      <alignment horizontal="center" vertical="center"/>
    </xf>
    <xf numFmtId="0" fontId="6" fillId="0" borderId="16" xfId="3" applyFont="1" applyBorder="1" applyAlignment="1">
      <alignment horizontal="center" vertical="center" wrapText="1"/>
    </xf>
    <xf numFmtId="0" fontId="1" fillId="0" borderId="6" xfId="3" applyFont="1" applyBorder="1" applyAlignment="1">
      <alignment horizontal="center" vertical="center" wrapText="1" shrinkToFit="1"/>
    </xf>
    <xf numFmtId="0" fontId="1" fillId="0" borderId="2" xfId="3" applyFont="1" applyBorder="1" applyAlignment="1">
      <alignment horizontal="center" vertical="center" wrapText="1" shrinkToFit="1"/>
    </xf>
    <xf numFmtId="0" fontId="1" fillId="0" borderId="5" xfId="3" applyFont="1" applyBorder="1" applyAlignment="1">
      <alignment horizontal="center" vertical="center" wrapText="1" shrinkToFit="1"/>
    </xf>
    <xf numFmtId="0" fontId="6" fillId="0" borderId="17" xfId="3" applyFont="1" applyBorder="1" applyAlignment="1">
      <alignment horizontal="center" vertical="center" wrapText="1"/>
    </xf>
    <xf numFmtId="0" fontId="6" fillId="3" borderId="6" xfId="3" applyFont="1" applyFill="1" applyBorder="1" applyAlignment="1">
      <alignment horizontal="center" vertical="center" wrapText="1" shrinkToFit="1"/>
    </xf>
    <xf numFmtId="0" fontId="0" fillId="3" borderId="5" xfId="0" applyFill="1" applyBorder="1" applyAlignment="1">
      <alignment horizontal="center" vertical="center" wrapText="1" shrinkToFit="1"/>
    </xf>
    <xf numFmtId="0" fontId="1" fillId="0" borderId="1" xfId="0" quotePrefix="1" applyFont="1" applyBorder="1" applyAlignment="1">
      <alignment horizontal="center" vertical="center" wrapText="1" shrinkToFit="1"/>
    </xf>
    <xf numFmtId="0" fontId="1" fillId="0" borderId="1" xfId="0" applyFont="1" applyBorder="1" applyAlignment="1">
      <alignment horizontal="center" vertical="center" wrapText="1" shrinkToFi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xf>
    <xf numFmtId="0" fontId="1" fillId="0" borderId="5" xfId="0" quotePrefix="1" applyFont="1" applyBorder="1" applyAlignment="1">
      <alignment horizontal="center" vertical="center" wrapText="1"/>
    </xf>
    <xf numFmtId="0" fontId="1" fillId="0" borderId="2" xfId="0" quotePrefix="1" applyFont="1" applyBorder="1" applyAlignment="1">
      <alignment horizontal="center" vertical="center" wrapText="1"/>
    </xf>
    <xf numFmtId="0" fontId="1" fillId="0" borderId="6" xfId="0" quotePrefix="1" applyFont="1" applyFill="1" applyBorder="1" applyAlignment="1">
      <alignment horizontal="center" vertical="center" wrapText="1"/>
    </xf>
    <xf numFmtId="0" fontId="1" fillId="0" borderId="2" xfId="0" quotePrefix="1" applyFont="1" applyFill="1" applyBorder="1" applyAlignment="1">
      <alignment horizontal="center" vertical="center" wrapText="1"/>
    </xf>
    <xf numFmtId="0" fontId="1" fillId="0" borderId="5" xfId="0" quotePrefix="1" applyFont="1" applyFill="1" applyBorder="1" applyAlignment="1">
      <alignment horizontal="center" vertical="center" wrapText="1"/>
    </xf>
    <xf numFmtId="0" fontId="1" fillId="0" borderId="6" xfId="0" quotePrefix="1"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shrinkToFit="1"/>
    </xf>
    <xf numFmtId="0" fontId="1" fillId="0" borderId="2" xfId="0" applyFont="1" applyBorder="1" applyAlignment="1">
      <alignment horizontal="center" vertical="center" wrapText="1" shrinkToFit="1"/>
    </xf>
    <xf numFmtId="0" fontId="1" fillId="0" borderId="5" xfId="0" applyFont="1" applyBorder="1" applyAlignment="1">
      <alignment horizontal="center" vertical="center" wrapText="1" shrinkToFit="1"/>
    </xf>
    <xf numFmtId="0" fontId="1" fillId="3" borderId="6" xfId="0" quotePrefix="1" applyFont="1" applyFill="1" applyBorder="1" applyAlignment="1">
      <alignment horizontal="center" vertical="center" wrapText="1" shrinkToFit="1"/>
    </xf>
    <xf numFmtId="0" fontId="0" fillId="3" borderId="2" xfId="0" applyFill="1" applyBorder="1" applyAlignment="1">
      <alignment horizontal="center" vertical="center" wrapText="1" shrinkToFit="1"/>
    </xf>
    <xf numFmtId="0" fontId="1" fillId="3" borderId="6" xfId="0" quotePrefix="1" applyFont="1" applyFill="1" applyBorder="1" applyAlignment="1">
      <alignment horizontal="justify" vertical="center" wrapText="1" shrinkToFit="1"/>
    </xf>
    <xf numFmtId="0" fontId="0" fillId="3" borderId="2" xfId="0" applyFill="1" applyBorder="1" applyAlignment="1">
      <alignment horizontal="justify" vertical="center" wrapText="1" shrinkToFit="1"/>
    </xf>
    <xf numFmtId="0" fontId="0" fillId="3" borderId="5" xfId="0" applyFill="1" applyBorder="1" applyAlignment="1">
      <alignment horizontal="justify" vertical="center" wrapText="1" shrinkToFit="1"/>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3" borderId="6" xfId="0" applyFont="1" applyFill="1" applyBorder="1" applyAlignment="1">
      <alignment horizontal="center" vertical="center" wrapText="1" shrinkToFit="1"/>
    </xf>
    <xf numFmtId="0" fontId="1" fillId="3" borderId="2" xfId="0" applyFont="1" applyFill="1" applyBorder="1" applyAlignment="1">
      <alignment horizontal="center" vertical="center" wrapText="1" shrinkToFit="1"/>
    </xf>
    <xf numFmtId="0" fontId="1" fillId="3" borderId="5" xfId="0" applyFont="1" applyFill="1" applyBorder="1" applyAlignment="1">
      <alignment horizontal="center" vertical="center" wrapText="1" shrinkToFit="1"/>
    </xf>
    <xf numFmtId="0" fontId="10" fillId="2" borderId="1" xfId="2" applyFont="1" applyFill="1" applyBorder="1" applyAlignment="1">
      <alignment vertical="center"/>
    </xf>
    <xf numFmtId="0" fontId="10" fillId="2" borderId="1" xfId="2" quotePrefix="1" applyFont="1" applyFill="1" applyBorder="1" applyAlignment="1">
      <alignment vertical="center"/>
    </xf>
    <xf numFmtId="0" fontId="1" fillId="3" borderId="6" xfId="0" quotePrefix="1" applyFont="1" applyFill="1" applyBorder="1" applyAlignment="1">
      <alignment horizontal="center" vertical="center" wrapText="1"/>
    </xf>
    <xf numFmtId="0" fontId="1" fillId="3" borderId="2" xfId="0" quotePrefix="1" applyFont="1" applyFill="1" applyBorder="1" applyAlignment="1">
      <alignment horizontal="center" vertical="center" wrapText="1"/>
    </xf>
    <xf numFmtId="0" fontId="1" fillId="3" borderId="5" xfId="0" quotePrefix="1" applyFont="1" applyFill="1" applyBorder="1" applyAlignment="1">
      <alignment horizontal="center" vertical="center" wrapText="1"/>
    </xf>
    <xf numFmtId="0" fontId="12" fillId="3" borderId="1" xfId="0" quotePrefix="1"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3" borderId="4" xfId="0" applyFont="1" applyFill="1" applyBorder="1" applyAlignment="1">
      <alignment horizontal="center" vertical="center" wrapText="1" shrinkToFit="1"/>
    </xf>
    <xf numFmtId="0" fontId="0" fillId="3" borderId="3" xfId="0" applyFill="1" applyBorder="1" applyAlignment="1">
      <alignment horizontal="center" vertical="center" wrapText="1" shrinkToFit="1"/>
    </xf>
    <xf numFmtId="0" fontId="0" fillId="3" borderId="7" xfId="0" applyFill="1" applyBorder="1" applyAlignment="1">
      <alignment horizontal="center" vertical="center" wrapText="1" shrinkToFit="1"/>
    </xf>
    <xf numFmtId="0" fontId="6" fillId="0" borderId="4" xfId="0" quotePrefix="1" applyFont="1" applyBorder="1" applyAlignment="1">
      <alignment horizontal="justify" vertical="center" wrapText="1"/>
    </xf>
    <xf numFmtId="0" fontId="6" fillId="0" borderId="3" xfId="0" quotePrefix="1" applyFont="1" applyBorder="1" applyAlignment="1">
      <alignment horizontal="justify" vertical="center" wrapText="1"/>
    </xf>
    <xf numFmtId="0" fontId="6" fillId="0" borderId="7" xfId="0" quotePrefix="1" applyFont="1" applyBorder="1" applyAlignment="1">
      <alignment horizontal="justify" vertical="center" wrapText="1"/>
    </xf>
    <xf numFmtId="0" fontId="12" fillId="0" borderId="1" xfId="0" quotePrefix="1" applyFont="1" applyBorder="1" applyAlignment="1">
      <alignment horizontal="center" vertical="center" wrapText="1"/>
    </xf>
    <xf numFmtId="0" fontId="12" fillId="0" borderId="1" xfId="0" applyFont="1" applyBorder="1" applyAlignment="1">
      <alignment horizontal="center" vertical="center" wrapText="1"/>
    </xf>
    <xf numFmtId="0" fontId="12" fillId="3" borderId="1" xfId="0" applyFont="1" applyFill="1" applyBorder="1" applyAlignment="1">
      <alignment horizontal="center" vertical="center"/>
    </xf>
    <xf numFmtId="0" fontId="3" fillId="0" borderId="9" xfId="0"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0" fillId="0" borderId="10" xfId="0" applyBorder="1" applyAlignment="1">
      <alignment horizontal="center" wrapTex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0" fillId="0" borderId="8" xfId="0" applyBorder="1" applyAlignment="1">
      <alignment horizontal="center" wrapText="1"/>
    </xf>
    <xf numFmtId="0" fontId="6" fillId="3" borderId="4" xfId="0" applyFont="1" applyFill="1" applyBorder="1" applyAlignment="1">
      <alignment horizontal="center" wrapText="1" shrinkToFit="1"/>
    </xf>
    <xf numFmtId="0" fontId="6" fillId="3" borderId="3" xfId="0" applyFont="1" applyFill="1" applyBorder="1" applyAlignment="1">
      <alignment horizontal="center" wrapText="1" shrinkToFit="1"/>
    </xf>
    <xf numFmtId="0" fontId="0" fillId="3" borderId="3" xfId="0" applyFill="1" applyBorder="1" applyAlignment="1">
      <alignment horizontal="center" wrapText="1" shrinkToFit="1"/>
    </xf>
    <xf numFmtId="0" fontId="0" fillId="3" borderId="7" xfId="0" applyFill="1" applyBorder="1" applyAlignment="1">
      <alignment horizontal="center" wrapText="1" shrinkToFit="1"/>
    </xf>
    <xf numFmtId="0" fontId="12" fillId="3" borderId="4" xfId="0" applyFont="1" applyFill="1" applyBorder="1" applyAlignment="1">
      <alignment horizontal="center" wrapText="1" shrinkToFit="1"/>
    </xf>
    <xf numFmtId="0" fontId="13" fillId="3" borderId="3" xfId="0" applyFont="1" applyFill="1" applyBorder="1" applyAlignment="1">
      <alignment horizontal="center" wrapText="1" shrinkToFit="1"/>
    </xf>
    <xf numFmtId="0" fontId="13" fillId="3" borderId="7" xfId="0" applyFont="1" applyFill="1" applyBorder="1" applyAlignment="1">
      <alignment horizontal="center" wrapText="1" shrinkToFit="1"/>
    </xf>
    <xf numFmtId="0" fontId="6" fillId="3" borderId="6" xfId="0" applyFont="1" applyFill="1" applyBorder="1" applyAlignment="1">
      <alignment horizontal="center" vertical="center" wrapText="1" shrinkToFit="1"/>
    </xf>
    <xf numFmtId="0" fontId="6" fillId="3" borderId="5" xfId="0" applyFont="1" applyFill="1" applyBorder="1" applyAlignment="1">
      <alignment horizontal="center" vertical="center" wrapText="1" shrinkToFit="1"/>
    </xf>
    <xf numFmtId="0" fontId="1" fillId="0" borderId="1" xfId="0" quotePrefix="1" applyFont="1" applyFill="1" applyBorder="1" applyAlignment="1">
      <alignment horizontal="center" vertical="center" wrapText="1"/>
    </xf>
    <xf numFmtId="0" fontId="1" fillId="0" borderId="5" xfId="0" applyFont="1" applyBorder="1" applyAlignment="1">
      <alignment horizontal="center" vertical="center"/>
    </xf>
    <xf numFmtId="0" fontId="3" fillId="0" borderId="4" xfId="0" quotePrefix="1" applyFont="1" applyBorder="1" applyAlignment="1">
      <alignment horizontal="center" vertical="center"/>
    </xf>
    <xf numFmtId="0" fontId="3" fillId="0" borderId="3" xfId="0" quotePrefix="1" applyFont="1" applyBorder="1" applyAlignment="1">
      <alignment horizontal="center" vertical="center"/>
    </xf>
    <xf numFmtId="0" fontId="3" fillId="0" borderId="7" xfId="0" quotePrefix="1" applyFont="1" applyBorder="1" applyAlignment="1">
      <alignment horizontal="center" vertical="center"/>
    </xf>
    <xf numFmtId="0" fontId="10" fillId="0" borderId="9" xfId="2" quotePrefix="1" applyFont="1" applyBorder="1" applyAlignment="1">
      <alignment horizontal="center" wrapText="1"/>
    </xf>
    <xf numFmtId="0" fontId="10" fillId="0" borderId="13" xfId="2" quotePrefix="1" applyFont="1" applyBorder="1" applyAlignment="1">
      <alignment horizontal="center" wrapText="1"/>
    </xf>
    <xf numFmtId="0" fontId="10" fillId="0" borderId="10" xfId="2" quotePrefix="1" applyFont="1" applyBorder="1" applyAlignment="1">
      <alignment horizontal="center" wrapText="1"/>
    </xf>
    <xf numFmtId="0" fontId="10" fillId="0" borderId="11" xfId="2" quotePrefix="1" applyFont="1" applyBorder="1" applyAlignment="1">
      <alignment horizontal="center" wrapText="1"/>
    </xf>
    <xf numFmtId="0" fontId="10" fillId="0" borderId="0" xfId="2" quotePrefix="1" applyFont="1" applyBorder="1" applyAlignment="1">
      <alignment horizontal="center" wrapText="1"/>
    </xf>
    <xf numFmtId="0" fontId="10" fillId="0" borderId="12" xfId="2" quotePrefix="1" applyFont="1" applyBorder="1" applyAlignment="1">
      <alignment horizontal="center" wrapText="1"/>
    </xf>
    <xf numFmtId="0" fontId="10" fillId="0" borderId="14" xfId="2" quotePrefix="1" applyFont="1" applyBorder="1" applyAlignment="1">
      <alignment horizontal="center" wrapText="1"/>
    </xf>
    <xf numFmtId="0" fontId="10" fillId="0" borderId="15" xfId="2" quotePrefix="1" applyFont="1" applyBorder="1" applyAlignment="1">
      <alignment horizontal="center" wrapText="1"/>
    </xf>
    <xf numFmtId="0" fontId="10" fillId="0" borderId="8" xfId="2" quotePrefix="1" applyFont="1" applyBorder="1" applyAlignment="1">
      <alignment horizontal="center" wrapText="1"/>
    </xf>
    <xf numFmtId="0" fontId="0" fillId="3" borderId="2" xfId="0" applyFill="1" applyBorder="1" applyAlignment="1">
      <alignment horizontal="center" vertical="center" wrapText="1"/>
    </xf>
    <xf numFmtId="0" fontId="0" fillId="3" borderId="5" xfId="0" applyFill="1" applyBorder="1" applyAlignment="1">
      <alignment horizontal="center" vertical="center" wrapText="1"/>
    </xf>
    <xf numFmtId="0" fontId="12" fillId="0" borderId="4" xfId="0" applyFont="1" applyBorder="1" applyAlignment="1">
      <alignment horizontal="center"/>
    </xf>
    <xf numFmtId="0" fontId="12" fillId="0" borderId="3" xfId="0" applyFont="1" applyBorder="1" applyAlignment="1">
      <alignment horizontal="center"/>
    </xf>
    <xf numFmtId="0" fontId="12" fillId="0" borderId="7" xfId="0" applyFont="1" applyBorder="1" applyAlignment="1">
      <alignment horizontal="center"/>
    </xf>
    <xf numFmtId="0" fontId="12" fillId="0" borderId="9"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12" fillId="3" borderId="4" xfId="0" applyFont="1" applyFill="1" applyBorder="1" applyAlignment="1">
      <alignment horizontal="center"/>
    </xf>
    <xf numFmtId="0" fontId="12" fillId="3" borderId="3" xfId="0" applyFont="1" applyFill="1" applyBorder="1" applyAlignment="1">
      <alignment horizontal="center"/>
    </xf>
    <xf numFmtId="0" fontId="12" fillId="3" borderId="7" xfId="0" applyFont="1" applyFill="1" applyBorder="1" applyAlignment="1">
      <alignment horizontal="center"/>
    </xf>
    <xf numFmtId="0" fontId="6" fillId="3" borderId="4" xfId="0" applyFont="1" applyFill="1" applyBorder="1" applyAlignment="1">
      <alignment horizontal="center"/>
    </xf>
    <xf numFmtId="0" fontId="6" fillId="3" borderId="3" xfId="0" applyFont="1" applyFill="1" applyBorder="1" applyAlignment="1">
      <alignment horizontal="center"/>
    </xf>
    <xf numFmtId="0" fontId="6" fillId="3" borderId="7" xfId="0" applyFont="1" applyFill="1" applyBorder="1" applyAlignment="1">
      <alignment horizontal="center"/>
    </xf>
    <xf numFmtId="0" fontId="12" fillId="0" borderId="1" xfId="0" applyFont="1" applyBorder="1" applyAlignment="1">
      <alignment horizontal="center" vertical="center"/>
    </xf>
    <xf numFmtId="0" fontId="10" fillId="2" borderId="1" xfId="2" quotePrefix="1" applyFont="1" applyFill="1" applyBorder="1" applyAlignment="1">
      <alignment horizontal="left" vertical="center"/>
    </xf>
    <xf numFmtId="0" fontId="6" fillId="0" borderId="13" xfId="0" applyFont="1" applyBorder="1" applyAlignment="1">
      <alignment horizontal="right"/>
    </xf>
    <xf numFmtId="0" fontId="6" fillId="0" borderId="10" xfId="0" applyFont="1" applyBorder="1" applyAlignment="1">
      <alignment horizontal="right"/>
    </xf>
    <xf numFmtId="0" fontId="1" fillId="3" borderId="6"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8" xfId="0" applyFont="1" applyBorder="1" applyAlignment="1">
      <alignment horizontal="center" vertical="center" wrapText="1"/>
    </xf>
    <xf numFmtId="0" fontId="6" fillId="3" borderId="6" xfId="0" applyFont="1" applyFill="1" applyBorder="1" applyAlignment="1">
      <alignment horizontal="center" vertical="center" textRotation="90" wrapText="1" shrinkToFit="1"/>
    </xf>
    <xf numFmtId="0" fontId="6" fillId="3" borderId="5" xfId="0" applyFont="1" applyFill="1" applyBorder="1" applyAlignment="1">
      <alignment horizontal="center" vertical="center" textRotation="90" wrapText="1" shrinkToFit="1"/>
    </xf>
    <xf numFmtId="0" fontId="12" fillId="0" borderId="1" xfId="0" applyFont="1"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0" fontId="0" fillId="0" borderId="15" xfId="0" applyBorder="1" applyAlignment="1">
      <alignment horizontal="center" wrapText="1"/>
    </xf>
    <xf numFmtId="0" fontId="0" fillId="0" borderId="9"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3" fillId="3"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10" borderId="1" xfId="0" applyFont="1" applyFill="1" applyBorder="1" applyAlignment="1">
      <alignment horizontal="center"/>
    </xf>
    <xf numFmtId="0" fontId="2" fillId="0" borderId="11" xfId="0" applyFont="1" applyBorder="1" applyAlignment="1">
      <alignment horizontal="center" vertical="center" wrapText="1" shrinkToFit="1"/>
    </xf>
    <xf numFmtId="0" fontId="0" fillId="0" borderId="11" xfId="0" applyBorder="1" applyAlignment="1">
      <alignment horizontal="center" vertical="center" wrapText="1" shrinkToFit="1"/>
    </xf>
    <xf numFmtId="0" fontId="0" fillId="0" borderId="14" xfId="0" applyBorder="1" applyAlignment="1">
      <alignment horizontal="center" vertical="center" wrapText="1" shrinkToFit="1"/>
    </xf>
    <xf numFmtId="0" fontId="2" fillId="0" borderId="0" xfId="0" applyFont="1" applyBorder="1" applyAlignment="1">
      <alignment horizontal="justify" vertical="center" wrapText="1" shrinkToFit="1"/>
    </xf>
    <xf numFmtId="0" fontId="0" fillId="0" borderId="0" xfId="0" applyAlignment="1">
      <alignment horizontal="justify" vertical="center" wrapText="1" shrinkToFit="1"/>
    </xf>
    <xf numFmtId="0" fontId="0" fillId="0" borderId="12" xfId="0" applyBorder="1" applyAlignment="1">
      <alignment horizontal="justify" vertical="center" wrapText="1" shrinkToFit="1"/>
    </xf>
    <xf numFmtId="0" fontId="0" fillId="0" borderId="15" xfId="0" applyBorder="1" applyAlignment="1">
      <alignment horizontal="justify" vertical="center" wrapText="1" shrinkToFit="1"/>
    </xf>
    <xf numFmtId="0" fontId="0" fillId="0" borderId="8" xfId="0" applyBorder="1" applyAlignment="1">
      <alignment horizontal="justify" vertical="center" wrapText="1" shrinkToFit="1"/>
    </xf>
    <xf numFmtId="0" fontId="0" fillId="0" borderId="11" xfId="0" applyFont="1" applyFill="1" applyBorder="1" applyAlignment="1">
      <alignment horizontal="justify"/>
    </xf>
    <xf numFmtId="0" fontId="0" fillId="0" borderId="12" xfId="0" applyBorder="1" applyAlignment="1">
      <alignment horizontal="justify"/>
    </xf>
    <xf numFmtId="0" fontId="0" fillId="0" borderId="14" xfId="0" applyFont="1" applyFill="1" applyBorder="1" applyAlignment="1">
      <alignment horizontal="justify"/>
    </xf>
    <xf numFmtId="0" fontId="0" fillId="0" borderId="8" xfId="0" applyBorder="1" applyAlignment="1">
      <alignment horizontal="justify"/>
    </xf>
    <xf numFmtId="0" fontId="2" fillId="0" borderId="4" xfId="0" applyFont="1" applyBorder="1" applyAlignment="1">
      <alignment horizontal="right"/>
    </xf>
    <xf numFmtId="0" fontId="2" fillId="0" borderId="3" xfId="0" applyFont="1" applyBorder="1" applyAlignment="1">
      <alignment horizontal="right"/>
    </xf>
    <xf numFmtId="0" fontId="0" fillId="0" borderId="7" xfId="0" applyBorder="1" applyAlignment="1">
      <alignment horizontal="right"/>
    </xf>
    <xf numFmtId="0" fontId="2" fillId="0" borderId="9" xfId="0" applyFont="1" applyBorder="1" applyAlignment="1">
      <alignment horizontal="right"/>
    </xf>
    <xf numFmtId="0" fontId="2" fillId="0" borderId="13" xfId="0" applyFont="1" applyBorder="1" applyAlignment="1">
      <alignment horizontal="right"/>
    </xf>
    <xf numFmtId="0" fontId="3" fillId="0" borderId="4" xfId="0" applyFont="1" applyBorder="1" applyAlignment="1">
      <alignment horizontal="center"/>
    </xf>
    <xf numFmtId="0" fontId="3" fillId="0" borderId="3" xfId="0" applyFont="1" applyBorder="1" applyAlignment="1">
      <alignment horizontal="center"/>
    </xf>
    <xf numFmtId="0" fontId="0" fillId="0" borderId="11" xfId="0" applyBorder="1" applyAlignment="1">
      <alignment horizontal="justify"/>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0" fillId="0" borderId="10" xfId="0" applyBorder="1" applyAlignment="1">
      <alignment horizontal="center" vertical="center" wrapText="1"/>
    </xf>
    <xf numFmtId="0" fontId="2" fillId="0" borderId="9" xfId="0" applyFont="1" applyBorder="1" applyAlignment="1">
      <alignment horizontal="justify"/>
    </xf>
    <xf numFmtId="0" fontId="2" fillId="0" borderId="10" xfId="0" applyFont="1" applyBorder="1" applyAlignment="1">
      <alignment horizontal="justify"/>
    </xf>
    <xf numFmtId="0" fontId="2" fillId="0" borderId="11" xfId="0" applyFont="1" applyBorder="1" applyAlignment="1">
      <alignment horizontal="justify"/>
    </xf>
    <xf numFmtId="0" fontId="3" fillId="3" borderId="4" xfId="0" applyFont="1" applyFill="1" applyBorder="1" applyAlignment="1">
      <alignment horizontal="center" vertical="center"/>
    </xf>
    <xf numFmtId="0" fontId="3" fillId="3" borderId="7" xfId="0" applyFont="1" applyFill="1" applyBorder="1" applyAlignment="1">
      <alignment horizontal="center" vertical="center"/>
    </xf>
    <xf numFmtId="0" fontId="20" fillId="4" borderId="26"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20" fillId="4" borderId="22"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4" borderId="23" xfId="0" applyFont="1" applyFill="1" applyBorder="1" applyAlignment="1">
      <alignment horizontal="center" vertical="center" wrapText="1"/>
    </xf>
    <xf numFmtId="0" fontId="20" fillId="4" borderId="30" xfId="0" applyFont="1" applyFill="1" applyBorder="1" applyAlignment="1">
      <alignment horizontal="center" vertical="center" wrapText="1"/>
    </xf>
    <xf numFmtId="0" fontId="20" fillId="4" borderId="31" xfId="0" applyFont="1" applyFill="1" applyBorder="1" applyAlignment="1">
      <alignment horizontal="center" vertical="center" wrapText="1"/>
    </xf>
    <xf numFmtId="0" fontId="20" fillId="4" borderId="32" xfId="0" applyFont="1" applyFill="1" applyBorder="1" applyAlignment="1">
      <alignment horizontal="center" vertical="center" wrapText="1"/>
    </xf>
    <xf numFmtId="0" fontId="21" fillId="4" borderId="24"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xf>
    <xf numFmtId="0" fontId="3" fillId="4" borderId="12" xfId="0" applyFont="1" applyFill="1" applyBorder="1" applyAlignment="1">
      <alignment horizontal="center" vertical="center"/>
    </xf>
    <xf numFmtId="0" fontId="3" fillId="6" borderId="6" xfId="0" applyFont="1" applyFill="1" applyBorder="1" applyAlignment="1">
      <alignment horizontal="center" vertical="center" wrapText="1" shrinkToFit="1"/>
    </xf>
    <xf numFmtId="0" fontId="3" fillId="6" borderId="2" xfId="0" applyFont="1" applyFill="1" applyBorder="1" applyAlignment="1">
      <alignment horizontal="center" vertical="center" wrapText="1" shrinkToFit="1"/>
    </xf>
    <xf numFmtId="0" fontId="0" fillId="6" borderId="5" xfId="0" applyFill="1" applyBorder="1" applyAlignment="1">
      <alignment horizontal="center" wrapText="1" shrinkToFit="1"/>
    </xf>
    <xf numFmtId="0" fontId="0" fillId="0" borderId="6" xfId="0" applyBorder="1" applyAlignment="1">
      <alignment horizontal="center" vertical="center" wrapText="1" shrinkToFit="1"/>
    </xf>
    <xf numFmtId="0" fontId="0" fillId="0" borderId="2" xfId="0" applyBorder="1" applyAlignment="1">
      <alignment horizontal="center" wrapText="1" shrinkToFit="1"/>
    </xf>
    <xf numFmtId="0" fontId="0" fillId="0" borderId="5" xfId="0" applyBorder="1" applyAlignment="1">
      <alignment horizontal="center" wrapText="1" shrinkToFit="1"/>
    </xf>
    <xf numFmtId="0" fontId="0" fillId="0" borderId="2" xfId="0" applyBorder="1" applyAlignment="1">
      <alignment horizontal="center" vertical="center" wrapText="1" shrinkToFit="1"/>
    </xf>
    <xf numFmtId="0" fontId="0" fillId="0" borderId="5" xfId="0" applyBorder="1" applyAlignment="1">
      <alignment horizontal="center" vertical="center" wrapText="1" shrinkToFit="1"/>
    </xf>
    <xf numFmtId="0" fontId="3" fillId="6" borderId="6" xfId="0" applyFont="1" applyFill="1" applyBorder="1" applyAlignment="1">
      <alignment horizontal="center" vertical="center"/>
    </xf>
    <xf numFmtId="0" fontId="3" fillId="6" borderId="5" xfId="0" applyFont="1" applyFill="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8" xfId="0" applyFont="1" applyBorder="1" applyAlignment="1">
      <alignment vertical="center"/>
    </xf>
    <xf numFmtId="0" fontId="3" fillId="0" borderId="9" xfId="0" applyFont="1" applyBorder="1" applyAlignment="1">
      <alignment horizontal="center"/>
    </xf>
    <xf numFmtId="0" fontId="3" fillId="0" borderId="13" xfId="0" applyFont="1" applyBorder="1" applyAlignment="1">
      <alignment horizontal="center"/>
    </xf>
    <xf numFmtId="0" fontId="3" fillId="0" borderId="10" xfId="0" applyFont="1" applyBorder="1" applyAlignment="1">
      <alignment horizontal="center"/>
    </xf>
    <xf numFmtId="0" fontId="3" fillId="6" borderId="4" xfId="0" applyFont="1" applyFill="1" applyBorder="1" applyAlignment="1">
      <alignment horizontal="center" vertical="center"/>
    </xf>
    <xf numFmtId="0" fontId="3" fillId="6" borderId="7" xfId="0" applyFont="1" applyFill="1" applyBorder="1" applyAlignment="1">
      <alignment horizontal="center" vertical="center"/>
    </xf>
    <xf numFmtId="0" fontId="2" fillId="0" borderId="9" xfId="0" applyFont="1" applyBorder="1" applyAlignment="1">
      <alignment vertical="center" wrapText="1" shrinkToFit="1"/>
    </xf>
    <xf numFmtId="0" fontId="2" fillId="0" borderId="10" xfId="0" applyFont="1" applyBorder="1" applyAlignment="1">
      <alignment vertical="center" wrapText="1" shrinkToFit="1"/>
    </xf>
    <xf numFmtId="0" fontId="2" fillId="0" borderId="14" xfId="0" applyFont="1" applyBorder="1" applyAlignment="1">
      <alignment vertical="center" wrapText="1" shrinkToFit="1"/>
    </xf>
    <xf numFmtId="0" fontId="2" fillId="0" borderId="8" xfId="0" applyFont="1" applyBorder="1" applyAlignment="1">
      <alignment vertical="center" wrapText="1" shrinkToFit="1"/>
    </xf>
    <xf numFmtId="0" fontId="3" fillId="0" borderId="6"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vertical="center"/>
    </xf>
    <xf numFmtId="0" fontId="3" fillId="0" borderId="13" xfId="0" applyFont="1" applyBorder="1" applyAlignment="1">
      <alignment vertical="center"/>
    </xf>
    <xf numFmtId="0" fontId="3" fillId="0" borderId="10" xfId="0" applyFont="1" applyBorder="1" applyAlignment="1">
      <alignment vertical="center"/>
    </xf>
    <xf numFmtId="0" fontId="0" fillId="0" borderId="8" xfId="0" applyBorder="1" applyAlignment="1">
      <alignment vertical="center"/>
    </xf>
    <xf numFmtId="0" fontId="3" fillId="6" borderId="4" xfId="0" applyFont="1" applyFill="1" applyBorder="1" applyAlignment="1">
      <alignment horizontal="center" vertical="center" wrapText="1"/>
    </xf>
    <xf numFmtId="0" fontId="0" fillId="6" borderId="3" xfId="0" applyFill="1" applyBorder="1" applyAlignment="1">
      <alignment wrapText="1"/>
    </xf>
    <xf numFmtId="0" fontId="0" fillId="6" borderId="7" xfId="0" applyFill="1" applyBorder="1" applyAlignment="1">
      <alignment wrapText="1"/>
    </xf>
    <xf numFmtId="0" fontId="3" fillId="6" borderId="4" xfId="0" applyFont="1" applyFill="1" applyBorder="1" applyAlignment="1">
      <alignment horizontal="center" vertical="center" wrapText="1" shrinkToFit="1"/>
    </xf>
    <xf numFmtId="0" fontId="3" fillId="6" borderId="3" xfId="0" applyFont="1" applyFill="1" applyBorder="1" applyAlignment="1">
      <alignment horizontal="center" vertical="center" wrapText="1" shrinkToFit="1"/>
    </xf>
    <xf numFmtId="0" fontId="0" fillId="6" borderId="7" xfId="0" applyFill="1" applyBorder="1" applyAlignment="1">
      <alignment wrapText="1" shrinkToFit="1"/>
    </xf>
    <xf numFmtId="0" fontId="2" fillId="0" borderId="11" xfId="0" applyFont="1" applyBorder="1" applyAlignment="1">
      <alignment horizontal="justify" vertical="center" wrapText="1" shrinkToFit="1"/>
    </xf>
    <xf numFmtId="0" fontId="2" fillId="0" borderId="12" xfId="0" applyFont="1" applyBorder="1" applyAlignment="1">
      <alignment horizontal="justify" vertical="center" wrapText="1" shrinkToFit="1"/>
    </xf>
    <xf numFmtId="0" fontId="2" fillId="0" borderId="14" xfId="0" applyFont="1" applyBorder="1" applyAlignment="1">
      <alignment horizontal="justify" vertical="center" wrapText="1" shrinkToFit="1"/>
    </xf>
    <xf numFmtId="0" fontId="2" fillId="0" borderId="15" xfId="0" applyFont="1" applyBorder="1" applyAlignment="1">
      <alignment horizontal="justify" vertical="center" wrapText="1" shrinkToFit="1"/>
    </xf>
    <xf numFmtId="0" fontId="2" fillId="0" borderId="8" xfId="0" applyFont="1" applyBorder="1" applyAlignment="1">
      <alignment horizontal="justify" vertical="center" wrapText="1" shrinkToFit="1"/>
    </xf>
    <xf numFmtId="0" fontId="2" fillId="0" borderId="11" xfId="0" applyFont="1" applyBorder="1" applyAlignment="1">
      <alignment vertical="center" wrapText="1" shrinkToFit="1"/>
    </xf>
    <xf numFmtId="0" fontId="2" fillId="0" borderId="12" xfId="0" applyFont="1" applyBorder="1" applyAlignment="1">
      <alignment vertical="center" wrapText="1" shrinkToFit="1"/>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3" fillId="6" borderId="3" xfId="0" applyFont="1" applyFill="1" applyBorder="1" applyAlignment="1">
      <alignment horizontal="center" vertical="center"/>
    </xf>
    <xf numFmtId="0" fontId="2" fillId="0" borderId="0" xfId="0" applyFont="1" applyAlignment="1">
      <alignment horizontal="justify" wrapText="1" shrinkToFit="1"/>
    </xf>
    <xf numFmtId="0" fontId="0" fillId="0" borderId="0" xfId="0" applyAlignment="1">
      <alignment horizontal="justify" wrapText="1" shrinkToFit="1"/>
    </xf>
    <xf numFmtId="0" fontId="0" fillId="0" borderId="0" xfId="0" applyAlignment="1">
      <alignment horizontal="justify" wrapText="1"/>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3" fillId="6" borderId="3" xfId="0" applyFont="1" applyFill="1" applyBorder="1" applyAlignment="1">
      <alignment horizontal="center" vertical="center" wrapText="1"/>
    </xf>
    <xf numFmtId="0" fontId="3" fillId="6" borderId="2" xfId="0" applyFont="1" applyFill="1" applyBorder="1" applyAlignment="1">
      <alignment horizontal="justify" vertical="center" wrapText="1" shrinkToFit="1"/>
    </xf>
    <xf numFmtId="0" fontId="3" fillId="6" borderId="5" xfId="0" applyFont="1" applyFill="1" applyBorder="1" applyAlignment="1">
      <alignment horizontal="justify" vertical="center" wrapText="1" shrinkToFit="1"/>
    </xf>
    <xf numFmtId="0" fontId="0" fillId="0" borderId="1" xfId="0" applyBorder="1" applyAlignment="1">
      <alignment horizontal="center" vertical="center" wrapText="1" shrinkToFit="1"/>
    </xf>
    <xf numFmtId="0" fontId="0" fillId="0" borderId="1" xfId="0" applyBorder="1" applyAlignment="1">
      <alignment horizontal="center" wrapText="1" shrinkToFit="1"/>
    </xf>
    <xf numFmtId="0" fontId="3" fillId="6" borderId="1" xfId="0" applyFont="1" applyFill="1" applyBorder="1" applyAlignment="1">
      <alignment horizontal="center" vertical="center"/>
    </xf>
    <xf numFmtId="0" fontId="15" fillId="0" borderId="0" xfId="0" applyFont="1" applyAlignment="1">
      <alignment horizontal="center" vertical="center"/>
    </xf>
    <xf numFmtId="0" fontId="14" fillId="0" borderId="12" xfId="0" applyFont="1" applyBorder="1" applyAlignment="1">
      <alignment horizontal="right" vertical="center" textRotation="180"/>
    </xf>
    <xf numFmtId="0" fontId="6" fillId="2" borderId="4" xfId="0" applyFont="1" applyFill="1" applyBorder="1" applyAlignment="1">
      <alignment horizontal="center"/>
    </xf>
    <xf numFmtId="0" fontId="6" fillId="2" borderId="3" xfId="0" applyFont="1" applyFill="1" applyBorder="1" applyAlignment="1">
      <alignment horizontal="center"/>
    </xf>
    <xf numFmtId="0" fontId="6" fillId="2" borderId="7" xfId="0" applyFont="1" applyFill="1" applyBorder="1" applyAlignment="1">
      <alignment horizontal="center"/>
    </xf>
    <xf numFmtId="0" fontId="6" fillId="2" borderId="4" xfId="0" applyFont="1" applyFill="1" applyBorder="1" applyAlignment="1">
      <alignment horizontal="center" vertical="center"/>
    </xf>
    <xf numFmtId="0" fontId="6" fillId="2" borderId="7" xfId="0" applyFont="1" applyFill="1" applyBorder="1" applyAlignment="1">
      <alignment horizontal="center" vertical="center"/>
    </xf>
    <xf numFmtId="0" fontId="5" fillId="2" borderId="0" xfId="0" quotePrefix="1" applyFont="1" applyFill="1" applyAlignment="1">
      <alignment horizontal="justify"/>
    </xf>
    <xf numFmtId="0" fontId="5" fillId="2" borderId="6" xfId="0" applyFont="1" applyFill="1" applyBorder="1" applyAlignment="1">
      <alignment horizontal="justify" vertical="center" wrapText="1"/>
    </xf>
    <xf numFmtId="0" fontId="5" fillId="2" borderId="2" xfId="0" applyFont="1" applyFill="1" applyBorder="1" applyAlignment="1">
      <alignment horizontal="justify" vertical="center" wrapText="1"/>
    </xf>
    <xf numFmtId="0" fontId="5" fillId="2" borderId="5" xfId="0" applyFont="1" applyFill="1" applyBorder="1" applyAlignment="1">
      <alignment horizontal="justify" vertical="center" wrapText="1"/>
    </xf>
    <xf numFmtId="0" fontId="5" fillId="2" borderId="1" xfId="0" applyFont="1" applyFill="1" applyBorder="1" applyAlignment="1">
      <alignment horizontal="justify" vertical="center"/>
    </xf>
    <xf numFmtId="0" fontId="5" fillId="2" borderId="1" xfId="0" applyFont="1" applyFill="1" applyBorder="1" applyAlignment="1">
      <alignment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8" xfId="0" applyFont="1" applyFill="1" applyBorder="1" applyAlignment="1">
      <alignment horizontal="center" vertical="center"/>
    </xf>
    <xf numFmtId="0" fontId="4" fillId="2" borderId="4" xfId="1" applyFont="1" applyFill="1" applyBorder="1" applyAlignment="1">
      <alignment horizontal="center"/>
    </xf>
    <xf numFmtId="0" fontId="4" fillId="2" borderId="3" xfId="1" applyFont="1" applyFill="1" applyBorder="1" applyAlignment="1">
      <alignment horizontal="center"/>
    </xf>
    <xf numFmtId="0" fontId="4" fillId="2" borderId="7" xfId="1" applyFont="1" applyFill="1" applyBorder="1" applyAlignment="1">
      <alignment horizontal="center"/>
    </xf>
    <xf numFmtId="0" fontId="0" fillId="0" borderId="0" xfId="0" applyNumberFormat="1" applyAlignment="1">
      <alignment horizontal="justify" vertical="center" wrapText="1" shrinkToFit="1"/>
    </xf>
  </cellXfs>
  <cellStyles count="5">
    <cellStyle name="Hipervínculo" xfId="1" builtinId="8"/>
    <cellStyle name="Normal" xfId="0" builtinId="0"/>
    <cellStyle name="Normal 2" xfId="3"/>
    <cellStyle name="Normal 2 2 3" xfId="4"/>
    <cellStyle name="Normal_Libro1" xfId="2"/>
  </cellStyles>
  <dxfs count="397">
    <dxf>
      <fill>
        <patternFill>
          <bgColor rgb="FFFFFF00"/>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theme="9" tint="0.3999450666829432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0000"/>
        </patternFill>
      </fill>
    </dxf>
    <dxf>
      <fill>
        <patternFill>
          <bgColor rgb="FFFF0000"/>
        </patternFill>
      </fill>
    </dxf>
    <dxf>
      <fill>
        <patternFill>
          <bgColor theme="9" tint="0.39994506668294322"/>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theme="9"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FF0000"/>
        </patternFill>
      </fill>
    </dxf>
    <dxf>
      <fill>
        <patternFill>
          <bgColor theme="9" tint="0.59996337778862885"/>
        </patternFill>
      </fill>
    </dxf>
    <dxf>
      <fill>
        <patternFill>
          <bgColor rgb="FFFF0000"/>
        </patternFill>
      </fill>
    </dxf>
    <dxf>
      <fill>
        <patternFill>
          <bgColor theme="9" tint="0.59996337778862885"/>
        </patternFill>
      </fill>
    </dxf>
    <dxf>
      <fill>
        <patternFill>
          <bgColor rgb="FFFFFF00"/>
        </patternFill>
      </fill>
    </dxf>
    <dxf>
      <fill>
        <patternFill>
          <bgColor theme="9" tint="0.39994506668294322"/>
        </patternFill>
      </fill>
    </dxf>
    <dxf>
      <fill>
        <patternFill>
          <bgColor rgb="FFFF0000"/>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D73515"/>
        </patternFill>
      </fill>
    </dxf>
    <dxf>
      <fill>
        <patternFill>
          <bgColor theme="9" tint="0.59996337778862885"/>
        </patternFill>
      </fill>
    </dxf>
    <dxf>
      <fill>
        <patternFill>
          <bgColor rgb="FFFFFF00"/>
        </patternFill>
      </fill>
    </dxf>
    <dxf>
      <fill>
        <patternFill>
          <bgColor theme="3" tint="0.39994506668294322"/>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theme="9" tint="0.39994506668294322"/>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colors>
    <mruColors>
      <color rgb="FFB3FFB3"/>
      <color rgb="FFD73515"/>
      <color rgb="FFFC7256"/>
      <color rgb="FFFDAB9B"/>
      <color rgb="FFFF9999"/>
      <color rgb="FF00FF99"/>
      <color rgb="FFC0FE8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609600</xdr:colOff>
      <xdr:row>0</xdr:row>
      <xdr:rowOff>9525</xdr:rowOff>
    </xdr:from>
    <xdr:to>
      <xdr:col>0</xdr:col>
      <xdr:colOff>1362075</xdr:colOff>
      <xdr:row>2</xdr:row>
      <xdr:rowOff>285750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9525"/>
          <a:ext cx="752475" cy="8858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323850</xdr:colOff>
      <xdr:row>0</xdr:row>
      <xdr:rowOff>19050</xdr:rowOff>
    </xdr:from>
    <xdr:to>
      <xdr:col>0</xdr:col>
      <xdr:colOff>1076325</xdr:colOff>
      <xdr:row>2</xdr:row>
      <xdr:rowOff>295275</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19050"/>
          <a:ext cx="752475" cy="8858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333375</xdr:colOff>
      <xdr:row>0</xdr:row>
      <xdr:rowOff>19050</xdr:rowOff>
    </xdr:from>
    <xdr:to>
      <xdr:col>1</xdr:col>
      <xdr:colOff>1085850</xdr:colOff>
      <xdr:row>2</xdr:row>
      <xdr:rowOff>295275</xdr:rowOff>
    </xdr:to>
    <xdr:pic>
      <xdr:nvPicPr>
        <xdr:cNvPr id="3" name="Imagen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19050"/>
          <a:ext cx="752475" cy="8858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552450</xdr:colOff>
      <xdr:row>0</xdr:row>
      <xdr:rowOff>9525</xdr:rowOff>
    </xdr:from>
    <xdr:to>
      <xdr:col>1</xdr:col>
      <xdr:colOff>1304925</xdr:colOff>
      <xdr:row>2</xdr:row>
      <xdr:rowOff>285750</xdr:rowOff>
    </xdr:to>
    <xdr:pic>
      <xdr:nvPicPr>
        <xdr:cNvPr id="2" name="Imagen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2475" y="9525"/>
          <a:ext cx="752475" cy="88582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19050</xdr:rowOff>
    </xdr:from>
    <xdr:to>
      <xdr:col>0</xdr:col>
      <xdr:colOff>800100</xdr:colOff>
      <xdr:row>2</xdr:row>
      <xdr:rowOff>295275</xdr:rowOff>
    </xdr:to>
    <xdr:pic>
      <xdr:nvPicPr>
        <xdr:cNvPr id="4" name="Imagen 3"/>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9050"/>
          <a:ext cx="752475" cy="885825"/>
        </a:xfrm>
        <a:prstGeom prst="rect">
          <a:avLst/>
        </a:prstGeom>
        <a:noFill/>
        <a:ln>
          <a:noFill/>
        </a:ln>
      </xdr:spPr>
    </xdr:pic>
    <xdr:clientData/>
  </xdr:twoCellAnchor>
  <xdr:twoCellAnchor>
    <xdr:from>
      <xdr:col>1</xdr:col>
      <xdr:colOff>1238250</xdr:colOff>
      <xdr:row>47</xdr:row>
      <xdr:rowOff>76200</xdr:rowOff>
    </xdr:from>
    <xdr:to>
      <xdr:col>6</xdr:col>
      <xdr:colOff>0</xdr:colOff>
      <xdr:row>47</xdr:row>
      <xdr:rowOff>85725</xdr:rowOff>
    </xdr:to>
    <xdr:cxnSp macro="">
      <xdr:nvCxnSpPr>
        <xdr:cNvPr id="3" name="Conector recto de flecha 2"/>
        <xdr:cNvCxnSpPr/>
      </xdr:nvCxnSpPr>
      <xdr:spPr>
        <a:xfrm flipV="1">
          <a:off x="2085975" y="9029700"/>
          <a:ext cx="5000625" cy="9525"/>
        </a:xfrm>
        <a:prstGeom prst="straightConnector1">
          <a:avLst/>
        </a:prstGeom>
        <a:ln>
          <a:solidFill>
            <a:schemeClr val="tx1"/>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466725</xdr:colOff>
      <xdr:row>31</xdr:row>
      <xdr:rowOff>28575</xdr:rowOff>
    </xdr:from>
    <xdr:to>
      <xdr:col>0</xdr:col>
      <xdr:colOff>476250</xdr:colOff>
      <xdr:row>44</xdr:row>
      <xdr:rowOff>123825</xdr:rowOff>
    </xdr:to>
    <xdr:cxnSp macro="">
      <xdr:nvCxnSpPr>
        <xdr:cNvPr id="6" name="Conector recto de flecha 5"/>
        <xdr:cNvCxnSpPr/>
      </xdr:nvCxnSpPr>
      <xdr:spPr>
        <a:xfrm flipH="1">
          <a:off x="466725" y="6391275"/>
          <a:ext cx="9525" cy="2228850"/>
        </a:xfrm>
        <a:prstGeom prst="straightConnector1">
          <a:avLst/>
        </a:prstGeom>
        <a:ln>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49"/>
  <sheetViews>
    <sheetView tabSelected="1" zoomScaleNormal="100" workbookViewId="0">
      <pane xSplit="1" ySplit="7" topLeftCell="B41" activePane="bottomRight" state="frozen"/>
      <selection pane="topRight" activeCell="B1" sqref="B1"/>
      <selection pane="bottomLeft" activeCell="A8" sqref="A8"/>
      <selection pane="bottomRight" activeCell="A32" sqref="A32:I47"/>
    </sheetView>
  </sheetViews>
  <sheetFormatPr baseColWidth="10" defaultColWidth="11.42578125" defaultRowHeight="12.75"/>
  <cols>
    <col min="1" max="1" width="30.7109375" customWidth="1"/>
    <col min="2" max="2" width="2.7109375" customWidth="1"/>
    <col min="3" max="3" width="32.7109375" customWidth="1"/>
    <col min="4" max="4" width="22.7109375" customWidth="1"/>
    <col min="5" max="8" width="12.7109375" customWidth="1"/>
    <col min="9" max="9" width="8.7109375" style="66" customWidth="1"/>
    <col min="12" max="12" width="12.7109375" bestFit="1" customWidth="1"/>
  </cols>
  <sheetData>
    <row r="1" spans="1:9" ht="24" customHeight="1">
      <c r="A1" s="358"/>
      <c r="B1" s="376" t="s">
        <v>466</v>
      </c>
      <c r="C1" s="377"/>
      <c r="D1" s="377"/>
      <c r="E1" s="377"/>
      <c r="F1" s="377"/>
      <c r="G1" s="377"/>
      <c r="H1" s="377"/>
      <c r="I1" s="378"/>
    </row>
    <row r="2" spans="1:9" ht="24" customHeight="1">
      <c r="A2" s="359"/>
      <c r="B2" s="379"/>
      <c r="C2" s="380"/>
      <c r="D2" s="380"/>
      <c r="E2" s="380"/>
      <c r="F2" s="380"/>
      <c r="G2" s="380"/>
      <c r="H2" s="380"/>
      <c r="I2" s="381"/>
    </row>
    <row r="3" spans="1:9" ht="24" customHeight="1">
      <c r="A3" s="360"/>
      <c r="B3" s="382"/>
      <c r="C3" s="383"/>
      <c r="D3" s="383"/>
      <c r="E3" s="383"/>
      <c r="F3" s="383"/>
      <c r="G3" s="383"/>
      <c r="H3" s="383"/>
      <c r="I3" s="384"/>
    </row>
    <row r="4" spans="1:9" ht="54.95" customHeight="1">
      <c r="A4" s="224" t="s">
        <v>57</v>
      </c>
      <c r="B4" s="361" t="s">
        <v>450</v>
      </c>
      <c r="C4" s="362"/>
      <c r="D4" s="362"/>
      <c r="E4" s="362"/>
      <c r="F4" s="362"/>
      <c r="G4" s="362"/>
      <c r="H4" s="362"/>
      <c r="I4" s="363"/>
    </row>
    <row r="5" spans="1:9" ht="6" customHeight="1">
      <c r="A5" s="225"/>
      <c r="B5" s="225"/>
      <c r="C5" s="225"/>
      <c r="D5" s="225"/>
      <c r="E5" s="225"/>
      <c r="F5" s="225"/>
      <c r="G5" s="225"/>
      <c r="H5" s="225"/>
      <c r="I5" s="226"/>
    </row>
    <row r="6" spans="1:9">
      <c r="A6" s="227" t="s">
        <v>196</v>
      </c>
      <c r="B6" s="369" t="s">
        <v>112</v>
      </c>
      <c r="C6" s="370"/>
      <c r="D6" s="370"/>
      <c r="E6" s="370"/>
      <c r="F6" s="370"/>
      <c r="G6" s="370"/>
      <c r="H6" s="370"/>
      <c r="I6" s="371"/>
    </row>
    <row r="7" spans="1:9" ht="6" customHeight="1">
      <c r="A7" s="228"/>
      <c r="B7" s="225"/>
      <c r="C7" s="225"/>
      <c r="D7" s="225"/>
      <c r="E7" s="225"/>
      <c r="F7" s="225"/>
      <c r="G7" s="225"/>
      <c r="H7" s="225"/>
      <c r="I7" s="226"/>
    </row>
    <row r="8" spans="1:9" ht="30" customHeight="1">
      <c r="A8" s="59" t="s">
        <v>197</v>
      </c>
      <c r="B8" s="349" t="s">
        <v>101</v>
      </c>
      <c r="C8" s="350"/>
      <c r="D8" s="351"/>
      <c r="E8" s="351"/>
      <c r="F8" s="351"/>
      <c r="G8" s="351"/>
      <c r="H8" s="351"/>
      <c r="I8" s="352"/>
    </row>
    <row r="9" spans="1:9" ht="6" customHeight="1">
      <c r="A9" s="229"/>
      <c r="B9" s="225"/>
      <c r="C9" s="225"/>
      <c r="D9" s="225"/>
      <c r="E9" s="225"/>
      <c r="F9" s="225"/>
      <c r="G9" s="225"/>
      <c r="H9" s="225"/>
      <c r="I9" s="226"/>
    </row>
    <row r="10" spans="1:9" ht="65.099999999999994" customHeight="1">
      <c r="A10" s="230" t="s">
        <v>372</v>
      </c>
      <c r="B10" s="349" t="s">
        <v>441</v>
      </c>
      <c r="C10" s="353"/>
      <c r="D10" s="351"/>
      <c r="E10" s="351"/>
      <c r="F10" s="351"/>
      <c r="G10" s="351"/>
      <c r="H10" s="351"/>
      <c r="I10" s="352"/>
    </row>
    <row r="11" spans="1:9" ht="6" customHeight="1">
      <c r="A11" s="225"/>
      <c r="B11" s="225"/>
      <c r="C11" s="225"/>
      <c r="D11" s="225"/>
      <c r="E11" s="225"/>
      <c r="F11" s="225"/>
      <c r="G11" s="225"/>
      <c r="H11" s="225"/>
      <c r="I11" s="226"/>
    </row>
    <row r="12" spans="1:9" ht="50.1" customHeight="1">
      <c r="A12" s="230" t="s">
        <v>60</v>
      </c>
      <c r="B12" s="349" t="s">
        <v>442</v>
      </c>
      <c r="C12" s="353"/>
      <c r="D12" s="351"/>
      <c r="E12" s="351"/>
      <c r="F12" s="351"/>
      <c r="G12" s="351"/>
      <c r="H12" s="351"/>
      <c r="I12" s="352"/>
    </row>
    <row r="13" spans="1:9" ht="6" customHeight="1">
      <c r="A13" s="225"/>
      <c r="B13" s="225"/>
      <c r="C13" s="225"/>
      <c r="D13" s="225"/>
      <c r="E13" s="225"/>
      <c r="F13" s="225"/>
      <c r="G13" s="225"/>
      <c r="H13" s="225"/>
      <c r="I13" s="226"/>
    </row>
    <row r="14" spans="1:9" ht="30" customHeight="1">
      <c r="A14" s="59" t="s">
        <v>56</v>
      </c>
      <c r="B14" s="349" t="s">
        <v>443</v>
      </c>
      <c r="C14" s="350"/>
      <c r="D14" s="351"/>
      <c r="E14" s="351"/>
      <c r="F14" s="351"/>
      <c r="G14" s="351"/>
      <c r="H14" s="351"/>
      <c r="I14" s="352"/>
    </row>
    <row r="15" spans="1:9" ht="6" customHeight="1">
      <c r="A15" s="225"/>
      <c r="B15" s="225"/>
      <c r="C15" s="225"/>
      <c r="D15" s="225"/>
      <c r="E15" s="225"/>
      <c r="F15" s="225"/>
      <c r="G15" s="225"/>
      <c r="H15" s="225"/>
      <c r="I15" s="226"/>
    </row>
    <row r="16" spans="1:9" ht="39.950000000000003" customHeight="1">
      <c r="A16" s="231" t="s">
        <v>324</v>
      </c>
      <c r="B16" s="372" t="s">
        <v>444</v>
      </c>
      <c r="C16" s="373"/>
      <c r="D16" s="374"/>
      <c r="E16" s="374"/>
      <c r="F16" s="374"/>
      <c r="G16" s="374"/>
      <c r="H16" s="374"/>
      <c r="I16" s="375"/>
    </row>
    <row r="17" spans="1:12" ht="6" customHeight="1">
      <c r="A17" s="225"/>
      <c r="B17" s="225"/>
      <c r="C17" s="225"/>
      <c r="D17" s="225"/>
      <c r="E17" s="225"/>
      <c r="F17" s="225"/>
      <c r="G17" s="225"/>
      <c r="H17" s="225"/>
      <c r="I17" s="226"/>
    </row>
    <row r="18" spans="1:12" ht="65.099999999999994" customHeight="1">
      <c r="A18" s="59" t="s">
        <v>325</v>
      </c>
      <c r="B18" s="354" t="s">
        <v>113</v>
      </c>
      <c r="C18" s="355"/>
      <c r="D18" s="356"/>
      <c r="E18" s="356"/>
      <c r="F18" s="356"/>
      <c r="G18" s="356"/>
      <c r="H18" s="356"/>
      <c r="I18" s="357"/>
    </row>
    <row r="19" spans="1:12" ht="6" customHeight="1">
      <c r="A19" s="71"/>
      <c r="B19" s="69"/>
      <c r="C19" s="69"/>
      <c r="D19" s="69"/>
      <c r="E19" s="69"/>
      <c r="F19" s="69"/>
      <c r="G19" s="69"/>
      <c r="H19" s="69"/>
      <c r="I19" s="70"/>
    </row>
    <row r="20" spans="1:12">
      <c r="A20" s="68" t="s">
        <v>143</v>
      </c>
      <c r="B20" s="69"/>
      <c r="C20" s="69"/>
      <c r="D20" s="69"/>
      <c r="E20" s="71"/>
      <c r="F20" s="71"/>
      <c r="G20" s="69"/>
      <c r="H20" s="69"/>
      <c r="I20" s="70"/>
    </row>
    <row r="21" spans="1:12" ht="24" customHeight="1">
      <c r="A21" s="6" t="s">
        <v>436</v>
      </c>
      <c r="B21" s="364" t="s">
        <v>342</v>
      </c>
      <c r="C21" s="365"/>
      <c r="D21" s="6" t="s">
        <v>102</v>
      </c>
      <c r="E21" s="7" t="s">
        <v>58</v>
      </c>
      <c r="F21" s="7" t="s">
        <v>59</v>
      </c>
      <c r="G21" s="367" t="s">
        <v>2</v>
      </c>
      <c r="H21" s="368"/>
      <c r="I21" s="64" t="s">
        <v>127</v>
      </c>
    </row>
    <row r="22" spans="1:12" ht="5.0999999999999996" customHeight="1">
      <c r="A22" s="69"/>
      <c r="B22" s="69"/>
      <c r="C22" s="69"/>
      <c r="D22" s="69"/>
      <c r="E22" s="69"/>
      <c r="F22" s="69"/>
      <c r="G22" s="69"/>
      <c r="H22" s="69"/>
      <c r="I22" s="69"/>
    </row>
    <row r="23" spans="1:12" ht="54.95" customHeight="1">
      <c r="A23" s="385" t="str">
        <f>A8</f>
        <v>1- Gestión del Riesgo de Corrupción - Mapa de Riesgos de Corrupción.</v>
      </c>
      <c r="B23" s="232">
        <v>1</v>
      </c>
      <c r="C23" s="47" t="s">
        <v>445</v>
      </c>
      <c r="D23" s="243" t="s">
        <v>61</v>
      </c>
      <c r="E23" s="244">
        <v>42767</v>
      </c>
      <c r="F23" s="244">
        <v>42916</v>
      </c>
      <c r="G23" s="338" t="s">
        <v>451</v>
      </c>
      <c r="H23" s="339"/>
      <c r="I23" s="233">
        <f>(Seguimiento!L7)</f>
        <v>1</v>
      </c>
    </row>
    <row r="24" spans="1:12" ht="50.1" customHeight="1">
      <c r="A24" s="386"/>
      <c r="B24" s="232">
        <f t="shared" ref="B24:B42" si="0">B23+1</f>
        <v>2</v>
      </c>
      <c r="C24" s="47" t="s">
        <v>452</v>
      </c>
      <c r="D24" s="243" t="s">
        <v>446</v>
      </c>
      <c r="E24" s="244">
        <v>42767</v>
      </c>
      <c r="F24" s="244"/>
      <c r="G24" s="338" t="s">
        <v>373</v>
      </c>
      <c r="H24" s="339"/>
      <c r="I24" s="233">
        <f>(Seguimiento!L8)</f>
        <v>1</v>
      </c>
    </row>
    <row r="25" spans="1:12" ht="39.950000000000003" customHeight="1">
      <c r="A25" s="386"/>
      <c r="B25" s="232">
        <f t="shared" si="0"/>
        <v>3</v>
      </c>
      <c r="C25" s="47" t="s">
        <v>453</v>
      </c>
      <c r="D25" s="234" t="s">
        <v>98</v>
      </c>
      <c r="E25" s="244">
        <v>42767</v>
      </c>
      <c r="F25" s="244"/>
      <c r="G25" s="366" t="s">
        <v>454</v>
      </c>
      <c r="H25" s="366"/>
      <c r="I25" s="233">
        <f>(Seguimiento!L9)</f>
        <v>0.9</v>
      </c>
      <c r="L25" s="57"/>
    </row>
    <row r="26" spans="1:12" ht="50.1" customHeight="1">
      <c r="A26" s="347" t="str">
        <f>A10</f>
        <v>2- Racionalización de trámites</v>
      </c>
      <c r="B26" s="232">
        <f>B25+1</f>
        <v>4</v>
      </c>
      <c r="C26" s="235" t="s">
        <v>134</v>
      </c>
      <c r="D26" s="53" t="s">
        <v>55</v>
      </c>
      <c r="E26" s="244">
        <v>42767</v>
      </c>
      <c r="F26" s="244"/>
      <c r="G26" s="338" t="s">
        <v>374</v>
      </c>
      <c r="H26" s="339"/>
      <c r="I26" s="233">
        <f>(Seguimiento!L10)</f>
        <v>1</v>
      </c>
      <c r="J26" s="1"/>
    </row>
    <row r="27" spans="1:12" ht="50.1" customHeight="1">
      <c r="A27" s="348"/>
      <c r="B27" s="232">
        <f t="shared" si="0"/>
        <v>5</v>
      </c>
      <c r="C27" s="235" t="s">
        <v>128</v>
      </c>
      <c r="D27" s="53" t="s">
        <v>55</v>
      </c>
      <c r="E27" s="244">
        <v>42767</v>
      </c>
      <c r="F27" s="244"/>
      <c r="G27" s="338" t="s">
        <v>145</v>
      </c>
      <c r="H27" s="339"/>
      <c r="I27" s="233">
        <f>(Seguimiento!L11)</f>
        <v>1</v>
      </c>
    </row>
    <row r="28" spans="1:12" ht="75" customHeight="1">
      <c r="A28" s="347" t="str">
        <f>A12</f>
        <v>3- Rendición de Cuentas</v>
      </c>
      <c r="B28" s="232">
        <f t="shared" si="0"/>
        <v>6</v>
      </c>
      <c r="C28" s="47" t="s">
        <v>144</v>
      </c>
      <c r="D28" s="53" t="s">
        <v>105</v>
      </c>
      <c r="E28" s="244">
        <v>42767</v>
      </c>
      <c r="F28" s="244"/>
      <c r="G28" s="338" t="s">
        <v>146</v>
      </c>
      <c r="H28" s="339"/>
      <c r="I28" s="233">
        <f>(Seguimiento!L12)</f>
        <v>1</v>
      </c>
      <c r="J28" s="1"/>
    </row>
    <row r="29" spans="1:12" ht="65.099999999999994" customHeight="1">
      <c r="A29" s="348"/>
      <c r="B29" s="232">
        <f t="shared" si="0"/>
        <v>7</v>
      </c>
      <c r="C29" s="47" t="s">
        <v>135</v>
      </c>
      <c r="D29" s="53" t="s">
        <v>105</v>
      </c>
      <c r="E29" s="244">
        <v>42767</v>
      </c>
      <c r="F29" s="244"/>
      <c r="G29" s="338" t="s">
        <v>147</v>
      </c>
      <c r="H29" s="339"/>
      <c r="I29" s="233">
        <f>(Seguimiento!L13)</f>
        <v>0.5</v>
      </c>
      <c r="J29" s="1"/>
    </row>
    <row r="30" spans="1:12" ht="65.099999999999994" customHeight="1">
      <c r="A30" s="348"/>
      <c r="B30" s="232">
        <f t="shared" si="0"/>
        <v>8</v>
      </c>
      <c r="C30" s="47" t="s">
        <v>148</v>
      </c>
      <c r="D30" s="53" t="s">
        <v>105</v>
      </c>
      <c r="E30" s="244">
        <v>42767</v>
      </c>
      <c r="F30" s="244"/>
      <c r="G30" s="338" t="s">
        <v>375</v>
      </c>
      <c r="H30" s="339"/>
      <c r="I30" s="233">
        <f>(Seguimiento!L14)</f>
        <v>1</v>
      </c>
      <c r="J30" s="1"/>
    </row>
    <row r="31" spans="1:12" ht="51">
      <c r="A31" s="348"/>
      <c r="B31" s="232">
        <f t="shared" si="0"/>
        <v>9</v>
      </c>
      <c r="C31" s="59" t="s">
        <v>136</v>
      </c>
      <c r="D31" s="53" t="s">
        <v>149</v>
      </c>
      <c r="E31" s="244">
        <v>42767</v>
      </c>
      <c r="F31" s="244"/>
      <c r="G31" s="336" t="s">
        <v>150</v>
      </c>
      <c r="H31" s="337"/>
      <c r="I31" s="233">
        <f>(Seguimiento!L15)</f>
        <v>0.7</v>
      </c>
      <c r="J31" s="1"/>
    </row>
    <row r="32" spans="1:12" ht="24" customHeight="1">
      <c r="A32" s="6" t="s">
        <v>436</v>
      </c>
      <c r="B32" s="364" t="s">
        <v>342</v>
      </c>
      <c r="C32" s="365"/>
      <c r="D32" s="6" t="s">
        <v>102</v>
      </c>
      <c r="E32" s="7" t="s">
        <v>58</v>
      </c>
      <c r="F32" s="7" t="s">
        <v>59</v>
      </c>
      <c r="G32" s="367" t="s">
        <v>2</v>
      </c>
      <c r="H32" s="368"/>
      <c r="I32" s="64" t="s">
        <v>127</v>
      </c>
    </row>
    <row r="33" spans="1:10" ht="5.0999999999999996" customHeight="1">
      <c r="A33" s="69"/>
      <c r="B33" s="69"/>
      <c r="C33" s="69"/>
      <c r="D33" s="69"/>
      <c r="E33" s="69"/>
      <c r="F33" s="69"/>
      <c r="G33" s="69"/>
      <c r="H33" s="69"/>
      <c r="I33" s="69"/>
    </row>
    <row r="34" spans="1:10" ht="39.950000000000003" customHeight="1">
      <c r="A34" s="385" t="str">
        <f>A14</f>
        <v>4- Mecanismos para mejorar la atención al ciudadano</v>
      </c>
      <c r="B34" s="232">
        <f>B31+1</f>
        <v>10</v>
      </c>
      <c r="C34" s="236" t="s">
        <v>130</v>
      </c>
      <c r="D34" s="134" t="s">
        <v>98</v>
      </c>
      <c r="E34" s="244">
        <v>42767</v>
      </c>
      <c r="F34" s="244"/>
      <c r="G34" s="338" t="s">
        <v>151</v>
      </c>
      <c r="H34" s="339"/>
      <c r="I34" s="233">
        <f>(Seguimiento!L16)</f>
        <v>1</v>
      </c>
    </row>
    <row r="35" spans="1:10" ht="54.95" customHeight="1">
      <c r="A35" s="386"/>
      <c r="B35" s="232">
        <f t="shared" si="0"/>
        <v>11</v>
      </c>
      <c r="C35" s="59" t="s">
        <v>137</v>
      </c>
      <c r="D35" s="53" t="s">
        <v>52</v>
      </c>
      <c r="E35" s="244">
        <v>42767</v>
      </c>
      <c r="F35" s="244"/>
      <c r="G35" s="338" t="s">
        <v>152</v>
      </c>
      <c r="H35" s="339"/>
      <c r="I35" s="233">
        <f>(Seguimiento!L17)</f>
        <v>0.5</v>
      </c>
    </row>
    <row r="36" spans="1:10" ht="75" customHeight="1">
      <c r="A36" s="386"/>
      <c r="B36" s="232">
        <f t="shared" si="0"/>
        <v>12</v>
      </c>
      <c r="C36" s="47" t="s">
        <v>153</v>
      </c>
      <c r="D36" s="53" t="s">
        <v>154</v>
      </c>
      <c r="E36" s="244">
        <v>42767</v>
      </c>
      <c r="F36" s="244"/>
      <c r="G36" s="336" t="s">
        <v>376</v>
      </c>
      <c r="H36" s="340"/>
      <c r="I36" s="233">
        <f>(Seguimiento!L18)</f>
        <v>1</v>
      </c>
    </row>
    <row r="37" spans="1:10" ht="127.5">
      <c r="A37" s="341" t="str">
        <f>A16</f>
        <v>5- Mecanismos para la Transparencia y el Acceso a la Información.</v>
      </c>
      <c r="B37" s="232">
        <f>B36+1</f>
        <v>13</v>
      </c>
      <c r="C37" s="237" t="s">
        <v>455</v>
      </c>
      <c r="D37" s="193" t="s">
        <v>464</v>
      </c>
      <c r="E37" s="244">
        <v>42767</v>
      </c>
      <c r="F37" s="244"/>
      <c r="G37" s="336" t="s">
        <v>447</v>
      </c>
      <c r="H37" s="337"/>
      <c r="I37" s="233">
        <f>(Seguimiento!L19)</f>
        <v>0.8</v>
      </c>
    </row>
    <row r="38" spans="1:10" ht="54.95" customHeight="1">
      <c r="A38" s="342"/>
      <c r="B38" s="232">
        <f t="shared" si="0"/>
        <v>14</v>
      </c>
      <c r="C38" s="238" t="s">
        <v>465</v>
      </c>
      <c r="D38" s="53" t="s">
        <v>63</v>
      </c>
      <c r="E38" s="244">
        <v>42767</v>
      </c>
      <c r="F38" s="244"/>
      <c r="G38" s="338" t="s">
        <v>155</v>
      </c>
      <c r="H38" s="339"/>
      <c r="I38" s="233">
        <f>(Seguimiento!L20)</f>
        <v>1</v>
      </c>
    </row>
    <row r="39" spans="1:10" ht="51">
      <c r="A39" s="343"/>
      <c r="B39" s="232">
        <f t="shared" si="0"/>
        <v>15</v>
      </c>
      <c r="C39" s="59" t="s">
        <v>448</v>
      </c>
      <c r="D39" s="53" t="s">
        <v>63</v>
      </c>
      <c r="E39" s="244">
        <v>42767</v>
      </c>
      <c r="F39" s="244"/>
      <c r="G39" s="336" t="s">
        <v>133</v>
      </c>
      <c r="H39" s="337"/>
      <c r="I39" s="233">
        <f>(Seguimiento!L21)</f>
        <v>1</v>
      </c>
    </row>
    <row r="40" spans="1:10" ht="89.25">
      <c r="A40" s="341" t="str">
        <f>A18</f>
        <v>6. Comunicación, Información y Divulgación de campañas institucionales de prevención de la corrupción</v>
      </c>
      <c r="B40" s="232">
        <f t="shared" si="0"/>
        <v>16</v>
      </c>
      <c r="C40" s="239" t="s">
        <v>456</v>
      </c>
      <c r="D40" s="344" t="s">
        <v>419</v>
      </c>
      <c r="E40" s="244">
        <v>42767</v>
      </c>
      <c r="F40" s="244"/>
      <c r="G40" s="338" t="s">
        <v>437</v>
      </c>
      <c r="H40" s="339"/>
      <c r="I40" s="233">
        <f>(Seguimiento!L22)</f>
        <v>0.66</v>
      </c>
    </row>
    <row r="41" spans="1:10" ht="76.5">
      <c r="A41" s="342"/>
      <c r="B41" s="232">
        <f t="shared" si="0"/>
        <v>17</v>
      </c>
      <c r="C41" s="239" t="s">
        <v>449</v>
      </c>
      <c r="D41" s="345"/>
      <c r="E41" s="244">
        <v>42767</v>
      </c>
      <c r="F41" s="244"/>
      <c r="G41" s="338" t="s">
        <v>437</v>
      </c>
      <c r="H41" s="339"/>
      <c r="I41" s="233">
        <f>(Seguimiento!L23)</f>
        <v>0</v>
      </c>
    </row>
    <row r="42" spans="1:10" ht="75" customHeight="1">
      <c r="A42" s="343"/>
      <c r="B42" s="232">
        <f t="shared" si="0"/>
        <v>18</v>
      </c>
      <c r="C42" s="239" t="s">
        <v>457</v>
      </c>
      <c r="D42" s="346"/>
      <c r="E42" s="244">
        <v>42767</v>
      </c>
      <c r="F42" s="244"/>
      <c r="G42" s="338" t="s">
        <v>437</v>
      </c>
      <c r="H42" s="339"/>
      <c r="I42" s="233">
        <f>(Seguimiento!L24)</f>
        <v>1</v>
      </c>
    </row>
    <row r="43" spans="1:10">
      <c r="A43" s="225"/>
      <c r="B43" s="225"/>
      <c r="C43" s="225"/>
      <c r="D43" s="225"/>
      <c r="E43" s="240"/>
      <c r="F43" s="240"/>
      <c r="G43" s="334" t="s">
        <v>423</v>
      </c>
      <c r="H43" s="335"/>
      <c r="I43" s="241">
        <f>AVERAGE(I23:I42)</f>
        <v>0.83666666666666667</v>
      </c>
    </row>
    <row r="44" spans="1:10">
      <c r="A44" s="55" t="s">
        <v>104</v>
      </c>
      <c r="B44" s="55" t="s">
        <v>103</v>
      </c>
      <c r="C44" s="240"/>
      <c r="D44" s="242" t="s">
        <v>124</v>
      </c>
      <c r="E44" s="240"/>
      <c r="F44" s="240"/>
      <c r="G44" s="334" t="s">
        <v>125</v>
      </c>
      <c r="H44" s="335"/>
      <c r="I44" s="241">
        <v>1</v>
      </c>
      <c r="J44" s="56"/>
    </row>
    <row r="45" spans="1:10">
      <c r="A45" s="72" t="s">
        <v>62</v>
      </c>
      <c r="B45" s="72" t="s">
        <v>141</v>
      </c>
      <c r="C45" s="73"/>
      <c r="D45" s="185" t="s">
        <v>424</v>
      </c>
      <c r="E45" s="186" t="s">
        <v>427</v>
      </c>
      <c r="F45" s="187" t="s">
        <v>429</v>
      </c>
      <c r="G45" s="333"/>
      <c r="H45" s="333"/>
      <c r="I45" s="333"/>
    </row>
    <row r="46" spans="1:10">
      <c r="A46" s="75" t="s">
        <v>97</v>
      </c>
      <c r="B46" s="72" t="s">
        <v>140</v>
      </c>
      <c r="C46" s="73"/>
      <c r="D46" s="185" t="s">
        <v>425</v>
      </c>
      <c r="E46" s="186" t="s">
        <v>428</v>
      </c>
      <c r="F46" s="188" t="s">
        <v>458</v>
      </c>
      <c r="G46" s="73"/>
      <c r="H46" s="73"/>
      <c r="I46" s="70"/>
    </row>
    <row r="47" spans="1:10">
      <c r="A47" s="72" t="s">
        <v>61</v>
      </c>
      <c r="B47" s="71"/>
      <c r="C47" s="71"/>
      <c r="D47" s="185" t="s">
        <v>426</v>
      </c>
      <c r="E47" s="185" t="s">
        <v>431</v>
      </c>
      <c r="F47" s="189" t="s">
        <v>430</v>
      </c>
      <c r="G47" s="73"/>
      <c r="H47" s="73"/>
      <c r="I47" s="74"/>
    </row>
    <row r="48" spans="1:10">
      <c r="A48" s="1"/>
      <c r="B48" s="1"/>
      <c r="C48" s="1"/>
      <c r="D48" s="10"/>
      <c r="E48" s="10"/>
      <c r="F48" s="10"/>
      <c r="G48" s="10"/>
      <c r="H48" s="10"/>
      <c r="I48" s="43"/>
    </row>
    <row r="49" spans="1:9">
      <c r="A49" s="1"/>
      <c r="B49" s="1"/>
      <c r="C49" s="1"/>
      <c r="E49" s="10"/>
      <c r="F49" s="10"/>
      <c r="G49" s="10"/>
      <c r="H49" s="10"/>
      <c r="I49" s="43"/>
    </row>
  </sheetData>
  <mergeCells count="42">
    <mergeCell ref="B32:C32"/>
    <mergeCell ref="G32:H32"/>
    <mergeCell ref="A1:A3"/>
    <mergeCell ref="B4:I4"/>
    <mergeCell ref="G34:H34"/>
    <mergeCell ref="B21:C21"/>
    <mergeCell ref="G25:H25"/>
    <mergeCell ref="G26:H26"/>
    <mergeCell ref="G27:H27"/>
    <mergeCell ref="G23:H23"/>
    <mergeCell ref="G28:H28"/>
    <mergeCell ref="G29:H29"/>
    <mergeCell ref="G21:H21"/>
    <mergeCell ref="B6:I6"/>
    <mergeCell ref="B16:I16"/>
    <mergeCell ref="B1:I3"/>
    <mergeCell ref="A34:A36"/>
    <mergeCell ref="A23:A25"/>
    <mergeCell ref="A26:A27"/>
    <mergeCell ref="A28:A31"/>
    <mergeCell ref="B8:I8"/>
    <mergeCell ref="B10:I10"/>
    <mergeCell ref="B12:I12"/>
    <mergeCell ref="B14:I14"/>
    <mergeCell ref="B18:I18"/>
    <mergeCell ref="G24:H24"/>
    <mergeCell ref="G30:H30"/>
    <mergeCell ref="G31:H31"/>
    <mergeCell ref="G36:H36"/>
    <mergeCell ref="G35:H35"/>
    <mergeCell ref="A40:A42"/>
    <mergeCell ref="A37:A39"/>
    <mergeCell ref="D40:D42"/>
    <mergeCell ref="G40:H40"/>
    <mergeCell ref="G41:H41"/>
    <mergeCell ref="G42:H42"/>
    <mergeCell ref="G45:I45"/>
    <mergeCell ref="G44:H44"/>
    <mergeCell ref="G39:H39"/>
    <mergeCell ref="G37:H37"/>
    <mergeCell ref="G38:H38"/>
    <mergeCell ref="G43:H43"/>
  </mergeCells>
  <phoneticPr fontId="11" type="noConversion"/>
  <conditionalFormatting sqref="I44 I23:I31 I34:I42">
    <cfRule type="cellIs" dxfId="396" priority="7" operator="between">
      <formula>0.8</formula>
      <formula>1</formula>
    </cfRule>
    <cfRule type="cellIs" dxfId="395" priority="8" operator="between">
      <formula>0.6</formula>
      <formula>0.79</formula>
    </cfRule>
    <cfRule type="cellIs" dxfId="394" priority="9" operator="between">
      <formula>0</formula>
      <formula>0.59</formula>
    </cfRule>
  </conditionalFormatting>
  <conditionalFormatting sqref="I43">
    <cfRule type="cellIs" dxfId="393" priority="1" operator="between">
      <formula>0.8</formula>
      <formula>1</formula>
    </cfRule>
    <cfRule type="cellIs" dxfId="392" priority="2" operator="between">
      <formula>0.6</formula>
      <formula>0.7999</formula>
    </cfRule>
    <cfRule type="cellIs" dxfId="391" priority="3" operator="between">
      <formula>0</formula>
      <formula>0.59</formula>
    </cfRule>
  </conditionalFormatting>
  <printOptions horizontalCentered="1" verticalCentered="1"/>
  <pageMargins left="0.19685039370078741" right="0.19685039370078741" top="0.19685039370078741" bottom="0.78740157480314965" header="0" footer="0"/>
  <pageSetup scale="90" orientation="landscape" r:id="rId1"/>
  <headerFooter>
    <oddFooter>&amp;L&amp;G&amp;C&amp;8“EN EL CONCEJO, BOGOTA TIENE LA PALABRA”&amp;R&amp;G</oddFooter>
  </headerFooter>
  <rowBreaks count="1" manualBreakCount="1">
    <brk id="19"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N35"/>
  <sheetViews>
    <sheetView zoomScaleNormal="100" workbookViewId="0">
      <pane xSplit="4" ySplit="6" topLeftCell="E7" activePane="bottomRight" state="frozen"/>
      <selection activeCell="G28" sqref="G28:G29"/>
      <selection pane="topRight" activeCell="G28" sqref="G28:G29"/>
      <selection pane="bottomLeft" activeCell="G28" sqref="G28:G29"/>
      <selection pane="bottomRight" activeCell="E7" sqref="E7"/>
    </sheetView>
  </sheetViews>
  <sheetFormatPr baseColWidth="10" defaultRowHeight="12.75"/>
  <cols>
    <col min="1" max="1" width="20.7109375" style="49" customWidth="1"/>
    <col min="2" max="2" width="3.7109375" style="49" customWidth="1"/>
    <col min="3" max="3" width="30.7109375" style="49" customWidth="1"/>
    <col min="4" max="4" width="12.7109375" style="49" customWidth="1"/>
    <col min="5" max="5" width="25.7109375" style="49" customWidth="1"/>
    <col min="6" max="6" width="7.7109375" style="49" customWidth="1"/>
    <col min="7" max="7" width="26.7109375" style="49" customWidth="1"/>
    <col min="8" max="8" width="25.7109375" style="49" customWidth="1"/>
    <col min="9" max="9" width="7.7109375" style="49" customWidth="1"/>
    <col min="10" max="10" width="26.7109375" style="49" customWidth="1"/>
    <col min="11" max="11" width="25.7109375" style="49" customWidth="1"/>
    <col min="12" max="12" width="7.7109375" style="49" customWidth="1"/>
    <col min="13" max="13" width="26.7109375" style="49" customWidth="1"/>
    <col min="14" max="14" width="18.140625" style="49" bestFit="1" customWidth="1"/>
    <col min="15" max="16384" width="11.42578125" style="49"/>
  </cols>
  <sheetData>
    <row r="1" spans="1:14" ht="24" customHeight="1">
      <c r="A1" s="401"/>
      <c r="B1" s="403" t="s">
        <v>94</v>
      </c>
      <c r="C1" s="404"/>
      <c r="D1" s="404"/>
      <c r="E1" s="404"/>
      <c r="F1" s="404"/>
      <c r="G1" s="404"/>
      <c r="H1" s="404"/>
      <c r="I1" s="404"/>
      <c r="J1" s="404"/>
      <c r="K1" s="404"/>
      <c r="L1" s="404"/>
      <c r="M1" s="404"/>
      <c r="N1" s="113" t="s">
        <v>120</v>
      </c>
    </row>
    <row r="2" spans="1:14" ht="24" customHeight="1">
      <c r="A2" s="402"/>
      <c r="B2" s="405" t="s">
        <v>467</v>
      </c>
      <c r="C2" s="406"/>
      <c r="D2" s="406"/>
      <c r="E2" s="406"/>
      <c r="F2" s="406"/>
      <c r="G2" s="406"/>
      <c r="H2" s="406"/>
      <c r="I2" s="406"/>
      <c r="J2" s="406"/>
      <c r="K2" s="406"/>
      <c r="L2" s="406"/>
      <c r="M2" s="406"/>
      <c r="N2" s="83" t="s">
        <v>339</v>
      </c>
    </row>
    <row r="3" spans="1:14" ht="24" customHeight="1">
      <c r="A3" s="402"/>
      <c r="B3" s="407"/>
      <c r="C3" s="408"/>
      <c r="D3" s="408"/>
      <c r="E3" s="408"/>
      <c r="F3" s="408"/>
      <c r="G3" s="408"/>
      <c r="H3" s="408"/>
      <c r="I3" s="408"/>
      <c r="J3" s="408"/>
      <c r="K3" s="408"/>
      <c r="L3" s="408"/>
      <c r="M3" s="408"/>
      <c r="N3" s="84" t="s">
        <v>341</v>
      </c>
    </row>
    <row r="4" spans="1:14" ht="12.75" customHeight="1"/>
    <row r="5" spans="1:14" ht="22.5" customHeight="1">
      <c r="A5" s="409" t="str">
        <f>Componente!A6</f>
        <v>COMPONENTE</v>
      </c>
      <c r="B5" s="409" t="s">
        <v>93</v>
      </c>
      <c r="C5" s="409" t="s">
        <v>342</v>
      </c>
      <c r="D5" s="62" t="s">
        <v>121</v>
      </c>
      <c r="E5" s="61" t="s">
        <v>720</v>
      </c>
      <c r="F5" s="414" t="s">
        <v>343</v>
      </c>
      <c r="G5" s="414" t="s">
        <v>717</v>
      </c>
      <c r="H5" s="61" t="s">
        <v>720</v>
      </c>
      <c r="I5" s="414" t="s">
        <v>343</v>
      </c>
      <c r="J5" s="414" t="s">
        <v>718</v>
      </c>
      <c r="K5" s="61" t="s">
        <v>720</v>
      </c>
      <c r="L5" s="414" t="s">
        <v>343</v>
      </c>
      <c r="M5" s="414" t="s">
        <v>719</v>
      </c>
      <c r="N5" s="409" t="s">
        <v>4</v>
      </c>
    </row>
    <row r="6" spans="1:14" ht="22.5" customHeight="1">
      <c r="A6" s="409"/>
      <c r="B6" s="409"/>
      <c r="C6" s="409"/>
      <c r="D6" s="63" t="s">
        <v>122</v>
      </c>
      <c r="E6" s="65">
        <v>42855</v>
      </c>
      <c r="F6" s="415"/>
      <c r="G6" s="415"/>
      <c r="H6" s="111">
        <v>42978</v>
      </c>
      <c r="I6" s="415"/>
      <c r="J6" s="415"/>
      <c r="K6" s="65">
        <v>43100</v>
      </c>
      <c r="L6" s="415"/>
      <c r="M6" s="415"/>
      <c r="N6" s="413"/>
    </row>
    <row r="7" spans="1:14" ht="67.5">
      <c r="A7" s="388" t="str">
        <f>Componente!A8</f>
        <v>1- Gestión del Riesgo de Corrupción - Mapa de Riesgos de Corrupción.</v>
      </c>
      <c r="B7" s="52">
        <f>Componente!B23</f>
        <v>1</v>
      </c>
      <c r="C7" s="258" t="str">
        <f>Componente!C23</f>
        <v>Revisar y Ajustar el mapa de Riesgos de Corrupción, la Política Anticorrupción y su Mitigación.</v>
      </c>
      <c r="D7" s="245">
        <v>42767</v>
      </c>
      <c r="E7" s="162" t="s">
        <v>469</v>
      </c>
      <c r="F7" s="324">
        <v>0.1</v>
      </c>
      <c r="G7" s="163" t="s">
        <v>684</v>
      </c>
      <c r="H7" s="164"/>
      <c r="I7" s="326">
        <v>1</v>
      </c>
      <c r="J7" s="164" t="s">
        <v>701</v>
      </c>
      <c r="K7" s="163"/>
      <c r="L7" s="326">
        <v>1</v>
      </c>
      <c r="M7" s="165" t="s">
        <v>721</v>
      </c>
      <c r="N7" s="76" t="str">
        <f>Componente!D23</f>
        <v>Oficina Asesora de Planeación</v>
      </c>
    </row>
    <row r="8" spans="1:14" ht="200.1" customHeight="1">
      <c r="A8" s="388"/>
      <c r="B8" s="52">
        <f>Componente!B24</f>
        <v>2</v>
      </c>
      <c r="C8" s="51" t="str">
        <f>Componente!C24</f>
        <v>Implementar estrategias de divulgación y sensibilización a los servidores públicos sobre el Mapa de Riesgos al interior de la Corporación.</v>
      </c>
      <c r="D8" s="245">
        <f>D7</f>
        <v>42767</v>
      </c>
      <c r="E8" s="162" t="s">
        <v>470</v>
      </c>
      <c r="F8" s="324">
        <v>0.1</v>
      </c>
      <c r="G8" s="163" t="s">
        <v>685</v>
      </c>
      <c r="H8" s="164"/>
      <c r="I8" s="326">
        <v>1</v>
      </c>
      <c r="J8" s="164" t="s">
        <v>702</v>
      </c>
      <c r="K8" s="163"/>
      <c r="L8" s="326">
        <v>1</v>
      </c>
      <c r="M8" s="165" t="s">
        <v>722</v>
      </c>
      <c r="N8" s="76" t="str">
        <f>Componente!D24</f>
        <v>Oficina Asesora de Comunicaciones
Oficina Asesora de Planeación</v>
      </c>
    </row>
    <row r="9" spans="1:14" ht="170.1" customHeight="1">
      <c r="A9" s="388"/>
      <c r="B9" s="52">
        <f>Componente!B25</f>
        <v>3</v>
      </c>
      <c r="C9" s="51" t="str">
        <f>Componente!C25</f>
        <v>Actualización Periódica del Normograma de la Corporación.</v>
      </c>
      <c r="D9" s="245">
        <f>D8</f>
        <v>42767</v>
      </c>
      <c r="E9" s="162"/>
      <c r="F9" s="324">
        <v>0</v>
      </c>
      <c r="G9" s="163" t="s">
        <v>686</v>
      </c>
      <c r="H9" s="164"/>
      <c r="I9" s="326">
        <v>0.33</v>
      </c>
      <c r="J9" s="164" t="s">
        <v>703</v>
      </c>
      <c r="K9" s="163"/>
      <c r="L9" s="326">
        <v>0.9</v>
      </c>
      <c r="M9" s="165" t="s">
        <v>723</v>
      </c>
      <c r="N9" s="76" t="str">
        <f>Componente!D25</f>
        <v>Dirección Jurídica</v>
      </c>
    </row>
    <row r="10" spans="1:14" ht="202.5">
      <c r="A10" s="387" t="str">
        <f>Componente!A10</f>
        <v>2- Racionalización de trámites</v>
      </c>
      <c r="B10" s="52">
        <f>Componente!B26</f>
        <v>4</v>
      </c>
      <c r="C10" s="51" t="str">
        <f>Componente!C26</f>
        <v>Publicar el plan de adquisición de bienes y servicios</v>
      </c>
      <c r="D10" s="245">
        <f t="shared" ref="D10:D24" si="0">D9</f>
        <v>42767</v>
      </c>
      <c r="E10" s="246" t="s">
        <v>576</v>
      </c>
      <c r="F10" s="324">
        <v>0.33</v>
      </c>
      <c r="G10" s="163" t="s">
        <v>687</v>
      </c>
      <c r="H10" s="166"/>
      <c r="I10" s="327">
        <v>0.66</v>
      </c>
      <c r="J10" s="166" t="s">
        <v>704</v>
      </c>
      <c r="K10" s="163"/>
      <c r="L10" s="327">
        <v>1</v>
      </c>
      <c r="M10" s="165" t="s">
        <v>724</v>
      </c>
      <c r="N10" s="76" t="str">
        <f>Componente!D26</f>
        <v>Dirección Financiera</v>
      </c>
    </row>
    <row r="11" spans="1:14" ht="157.5">
      <c r="A11" s="387"/>
      <c r="B11" s="52">
        <f>Componente!B27</f>
        <v>5</v>
      </c>
      <c r="C11" s="51" t="str">
        <f>Componente!C27</f>
        <v>Publicación los contratos de prestación de servicios (OPS).</v>
      </c>
      <c r="D11" s="245">
        <f t="shared" si="0"/>
        <v>42767</v>
      </c>
      <c r="E11" s="246" t="s">
        <v>577</v>
      </c>
      <c r="F11" s="324">
        <v>0.33</v>
      </c>
      <c r="G11" s="163" t="s">
        <v>688</v>
      </c>
      <c r="H11" s="167"/>
      <c r="I11" s="328">
        <v>0.66</v>
      </c>
      <c r="J11" s="167" t="s">
        <v>705</v>
      </c>
      <c r="K11" s="163"/>
      <c r="L11" s="328">
        <v>1</v>
      </c>
      <c r="M11" s="165" t="s">
        <v>725</v>
      </c>
      <c r="N11" s="76" t="str">
        <f>Componente!D27</f>
        <v>Dirección Financiera</v>
      </c>
    </row>
    <row r="12" spans="1:14" ht="202.5">
      <c r="A12" s="397" t="str">
        <f>Componente!A12</f>
        <v>3- Rendición de Cuentas</v>
      </c>
      <c r="B12" s="52">
        <f>Componente!B28</f>
        <v>6</v>
      </c>
      <c r="C12" s="51" t="str">
        <f>Componente!C28</f>
        <v>Realizar actividades de publicación de información periódicamente en medios (Pagina Web, Intranet, y Redes Sociales, etc.).</v>
      </c>
      <c r="D12" s="245">
        <f t="shared" si="0"/>
        <v>42767</v>
      </c>
      <c r="E12" s="168" t="s">
        <v>570</v>
      </c>
      <c r="F12" s="324">
        <v>0</v>
      </c>
      <c r="G12" s="168" t="s">
        <v>689</v>
      </c>
      <c r="H12" s="169"/>
      <c r="I12" s="329">
        <v>0.6</v>
      </c>
      <c r="J12" s="169" t="s">
        <v>706</v>
      </c>
      <c r="K12" s="163"/>
      <c r="L12" s="329">
        <v>1</v>
      </c>
      <c r="M12" s="165" t="s">
        <v>726</v>
      </c>
      <c r="N12" s="76" t="str">
        <f>Componente!D28</f>
        <v>Oficina Asesora de Comunicaciones</v>
      </c>
    </row>
    <row r="13" spans="1:14" ht="129.94999999999999" customHeight="1">
      <c r="A13" s="397"/>
      <c r="B13" s="52">
        <f>Componente!B29</f>
        <v>7</v>
      </c>
      <c r="C13" s="51" t="str">
        <f>Componente!C29</f>
        <v>Elaborar boletines informativos sobre la Rendición de Cuentas.</v>
      </c>
      <c r="D13" s="245">
        <f t="shared" si="0"/>
        <v>42767</v>
      </c>
      <c r="E13" s="168"/>
      <c r="F13" s="324">
        <v>0</v>
      </c>
      <c r="G13" s="168" t="s">
        <v>690</v>
      </c>
      <c r="H13" s="169"/>
      <c r="I13" s="329">
        <v>0.5</v>
      </c>
      <c r="J13" s="330" t="s">
        <v>739</v>
      </c>
      <c r="K13" s="163"/>
      <c r="L13" s="329">
        <v>0.5</v>
      </c>
      <c r="M13" s="165" t="s">
        <v>727</v>
      </c>
      <c r="N13" s="76" t="str">
        <f>Componente!D29</f>
        <v>Oficina Asesora de Comunicaciones</v>
      </c>
    </row>
    <row r="14" spans="1:14" ht="123.75">
      <c r="A14" s="397"/>
      <c r="B14" s="52">
        <f>Componente!B30</f>
        <v>8</v>
      </c>
      <c r="C14" s="51" t="str">
        <f>Componente!C30</f>
        <v>Propiciar espacios de diálogo con la ciudadanía, sobre la gestión de la Corporación.</v>
      </c>
      <c r="D14" s="245">
        <f t="shared" si="0"/>
        <v>42767</v>
      </c>
      <c r="E14" s="168"/>
      <c r="F14" s="324">
        <v>0.33</v>
      </c>
      <c r="G14" s="168" t="s">
        <v>691</v>
      </c>
      <c r="H14" s="169"/>
      <c r="I14" s="329">
        <v>0.66</v>
      </c>
      <c r="J14" s="169" t="s">
        <v>707</v>
      </c>
      <c r="K14" s="163"/>
      <c r="L14" s="329">
        <v>1</v>
      </c>
      <c r="M14" s="165" t="s">
        <v>728</v>
      </c>
      <c r="N14" s="76" t="str">
        <f>Componente!D30</f>
        <v>Oficina Asesora de Comunicaciones</v>
      </c>
    </row>
    <row r="15" spans="1:14" ht="225">
      <c r="A15" s="397"/>
      <c r="B15" s="52">
        <f>Componente!B31</f>
        <v>9</v>
      </c>
      <c r="C15" s="51" t="str">
        <f>Componente!C31</f>
        <v>Rediseñar las formas de presentación a la ciudadanía y/o  publicación del informe de gestión para la Rendición de cuentas semestral.</v>
      </c>
      <c r="D15" s="245">
        <f t="shared" si="0"/>
        <v>42767</v>
      </c>
      <c r="E15" s="168" t="s">
        <v>616</v>
      </c>
      <c r="F15" s="324">
        <v>0</v>
      </c>
      <c r="G15" s="168" t="s">
        <v>692</v>
      </c>
      <c r="H15" s="169"/>
      <c r="I15" s="329">
        <v>0.3</v>
      </c>
      <c r="J15" s="331" t="s">
        <v>708</v>
      </c>
      <c r="K15" s="163"/>
      <c r="L15" s="329">
        <v>0.7</v>
      </c>
      <c r="M15" s="165" t="s">
        <v>729</v>
      </c>
      <c r="N15" s="76" t="str">
        <f>Componente!D31</f>
        <v>Secretaria General y Comisiones Permanentes</v>
      </c>
    </row>
    <row r="16" spans="1:14" ht="112.5">
      <c r="A16" s="395" t="str">
        <f>Componente!A14</f>
        <v>4- Mecanismos para mejorar la atención al ciudadano</v>
      </c>
      <c r="B16" s="52">
        <f>Componente!B34</f>
        <v>10</v>
      </c>
      <c r="C16" s="51" t="str">
        <f>Componente!C34</f>
        <v>Actualización de los protocolos de Atención al Ciudadano</v>
      </c>
      <c r="D16" s="245">
        <f t="shared" si="0"/>
        <v>42767</v>
      </c>
      <c r="E16" s="168"/>
      <c r="F16" s="324">
        <v>0.33</v>
      </c>
      <c r="G16" s="168" t="s">
        <v>693</v>
      </c>
      <c r="H16" s="170"/>
      <c r="I16" s="325">
        <v>0.66</v>
      </c>
      <c r="J16" s="170" t="s">
        <v>709</v>
      </c>
      <c r="K16" s="163"/>
      <c r="L16" s="325">
        <v>1</v>
      </c>
      <c r="M16" s="165" t="s">
        <v>730</v>
      </c>
      <c r="N16" s="76" t="str">
        <f>Componente!D34</f>
        <v>Dirección Jurídica</v>
      </c>
    </row>
    <row r="17" spans="1:14" ht="135">
      <c r="A17" s="396"/>
      <c r="B17" s="52">
        <f>Componente!B35</f>
        <v>11</v>
      </c>
      <c r="C17" s="51" t="str">
        <f>Componente!C35</f>
        <v>Ajuste de los espacios físicos para la atención prioritaria a personas en situación de discapacidad, niños (as), mujeres gestantes y adultos mayores.</v>
      </c>
      <c r="D17" s="245">
        <f t="shared" si="0"/>
        <v>42767</v>
      </c>
      <c r="E17" s="168" t="s">
        <v>629</v>
      </c>
      <c r="F17" s="324">
        <v>0</v>
      </c>
      <c r="G17" s="168" t="s">
        <v>694</v>
      </c>
      <c r="H17" s="170"/>
      <c r="I17" s="325">
        <v>0.3</v>
      </c>
      <c r="J17" s="170" t="s">
        <v>710</v>
      </c>
      <c r="K17" s="163"/>
      <c r="L17" s="325">
        <v>0.5</v>
      </c>
      <c r="M17" s="165" t="s">
        <v>731</v>
      </c>
      <c r="N17" s="76" t="str">
        <f>Componente!D35</f>
        <v>Dirección Administrativa</v>
      </c>
    </row>
    <row r="18" spans="1:14" ht="45">
      <c r="A18" s="396"/>
      <c r="B18" s="52">
        <f>Componente!B36</f>
        <v>12</v>
      </c>
      <c r="C18" s="51" t="str">
        <f>Componente!C36</f>
        <v>Publicar en un lugar visible en las instalaciones la información actualizada sobre Derechos de los usuarios y los medios para garantizarlos.</v>
      </c>
      <c r="D18" s="245">
        <f t="shared" si="0"/>
        <v>42767</v>
      </c>
      <c r="E18" s="168"/>
      <c r="F18" s="324">
        <v>0.33</v>
      </c>
      <c r="G18" s="168" t="s">
        <v>695</v>
      </c>
      <c r="H18" s="170"/>
      <c r="I18" s="325">
        <v>0.66</v>
      </c>
      <c r="J18" s="170" t="s">
        <v>695</v>
      </c>
      <c r="K18" s="163"/>
      <c r="L18" s="325">
        <v>1</v>
      </c>
      <c r="M18" s="165" t="s">
        <v>732</v>
      </c>
      <c r="N18" s="76" t="str">
        <f>Componente!D36</f>
        <v>Dirección Jurídica y
Oficina Asesora de Comunicaciones</v>
      </c>
    </row>
    <row r="19" spans="1:14" ht="99.95" customHeight="1">
      <c r="A19" s="398" t="str">
        <f>Componente!A16</f>
        <v>5- Mecanismos para la Transparencia y el Acceso a la Información.</v>
      </c>
      <c r="B19" s="52">
        <f>Componente!B37</f>
        <v>13</v>
      </c>
      <c r="C19" s="51" t="str">
        <f>Componente!C37</f>
        <v>Actualizar la información mínima obligatoria publicada en cumplimiento de lo dispuesto en los artículos 9, 11 y 12 de la Ley 1712 de 2014, respecto a la estructura institucional, los servicios, procedimientos y funcionamiento de la Corporación y los artículos 4, 5 y 6 del Decreto 103 de 2015.</v>
      </c>
      <c r="D19" s="245">
        <f t="shared" si="0"/>
        <v>42767</v>
      </c>
      <c r="E19" s="171"/>
      <c r="F19" s="324">
        <v>0.33</v>
      </c>
      <c r="G19" s="168" t="s">
        <v>696</v>
      </c>
      <c r="H19" s="170"/>
      <c r="I19" s="325">
        <v>0.66</v>
      </c>
      <c r="J19" s="170" t="s">
        <v>711</v>
      </c>
      <c r="K19" s="163"/>
      <c r="L19" s="325">
        <v>0.8</v>
      </c>
      <c r="M19" s="165" t="s">
        <v>733</v>
      </c>
      <c r="N19" s="248" t="str">
        <f>Componente!D37</f>
        <v>Oficina Asesora de Comunicaciones
Dirección Jurídica
Dirección Administrativa
Sistemas y Seguridad de la Información
Secretaria General y Comisiones Permanentes
Oficina Asesora de Planeación</v>
      </c>
    </row>
    <row r="20" spans="1:14" ht="249.95" customHeight="1">
      <c r="A20" s="399"/>
      <c r="B20" s="52">
        <f>Componente!B38</f>
        <v>14</v>
      </c>
      <c r="C20" s="51" t="str">
        <f>Componente!C38</f>
        <v>Realizar el seguimiento a la Administración de los Riesgos de Corrupción.</v>
      </c>
      <c r="D20" s="245">
        <f t="shared" si="0"/>
        <v>42767</v>
      </c>
      <c r="E20" s="168"/>
      <c r="F20" s="324">
        <v>0.33</v>
      </c>
      <c r="G20" s="168" t="s">
        <v>697</v>
      </c>
      <c r="H20" s="170"/>
      <c r="I20" s="325">
        <v>0.66</v>
      </c>
      <c r="J20" s="170" t="s">
        <v>712</v>
      </c>
      <c r="K20" s="163"/>
      <c r="L20" s="325">
        <v>1</v>
      </c>
      <c r="M20" s="165" t="s">
        <v>734</v>
      </c>
      <c r="N20" s="248" t="str">
        <f>Componente!D38</f>
        <v>Oficina de Control Interno</v>
      </c>
    </row>
    <row r="21" spans="1:14" ht="67.5">
      <c r="A21" s="400"/>
      <c r="B21" s="52">
        <f>Componente!B39</f>
        <v>15</v>
      </c>
      <c r="C21" s="51" t="str">
        <f>Componente!C39</f>
        <v>Publicar los Informes de la Oficina de Control Interno previstos en el inciso 3 del artículo 9 y el inciso 2 del articulo 76 de la Ley 1474 de 2011.</v>
      </c>
      <c r="D21" s="245">
        <f t="shared" si="0"/>
        <v>42767</v>
      </c>
      <c r="E21" s="168"/>
      <c r="F21" s="324">
        <v>0.33</v>
      </c>
      <c r="G21" s="168" t="s">
        <v>698</v>
      </c>
      <c r="H21" s="170"/>
      <c r="I21" s="325">
        <v>0.66</v>
      </c>
      <c r="J21" s="170" t="s">
        <v>713</v>
      </c>
      <c r="K21" s="163"/>
      <c r="L21" s="325">
        <v>1</v>
      </c>
      <c r="M21" s="165" t="s">
        <v>735</v>
      </c>
      <c r="N21" s="257" t="str">
        <f>Componente!D39</f>
        <v>Oficina de Control Interno</v>
      </c>
    </row>
    <row r="22" spans="1:14" ht="78.75" customHeight="1">
      <c r="A22" s="398" t="str">
        <f>Componente!A40</f>
        <v>6. Comunicación, Información y Divulgación de campañas institucionales de prevención de la corrupción</v>
      </c>
      <c r="B22" s="52">
        <f>Componente!B40</f>
        <v>16</v>
      </c>
      <c r="C22" s="51" t="str">
        <f>Componente!C40</f>
        <v>Diseñar e Implementar en los equipos de computo de la Corporación, protectores de pantalla que difundan las actividades de lucha contra la corrupción, así como las buenas prácticas en la gestión pública y la transparencia.</v>
      </c>
      <c r="D22" s="245">
        <f t="shared" si="0"/>
        <v>42767</v>
      </c>
      <c r="E22" s="168"/>
      <c r="F22" s="324">
        <v>0.33</v>
      </c>
      <c r="G22" s="168" t="s">
        <v>699</v>
      </c>
      <c r="H22" s="170"/>
      <c r="I22" s="325">
        <v>0.66</v>
      </c>
      <c r="J22" s="170" t="s">
        <v>714</v>
      </c>
      <c r="K22" s="163"/>
      <c r="L22" s="325">
        <v>0.66</v>
      </c>
      <c r="M22" s="165" t="s">
        <v>736</v>
      </c>
      <c r="N22" s="410" t="str">
        <f>Componente!D40</f>
        <v>Oficina Asesora de Comunicaciones
Dirección Administrativa
Sistemas y seguridad de la Información</v>
      </c>
    </row>
    <row r="23" spans="1:14" ht="56.25">
      <c r="A23" s="399"/>
      <c r="B23" s="52">
        <f>Componente!B41</f>
        <v>17</v>
      </c>
      <c r="C23" s="51" t="str">
        <f>Componente!C41</f>
        <v>Diseñar y enviar por correo electrónico, mensajes institucionales para la divulgación y socialización de todas las estrategias del Plan Anticorrupción y de Atención al Ciudadano.</v>
      </c>
      <c r="D23" s="245">
        <f t="shared" si="0"/>
        <v>42767</v>
      </c>
      <c r="E23" s="247"/>
      <c r="F23" s="324">
        <v>0</v>
      </c>
      <c r="G23" s="168" t="s">
        <v>700</v>
      </c>
      <c r="H23" s="170"/>
      <c r="I23" s="325">
        <v>0</v>
      </c>
      <c r="J23" s="170" t="s">
        <v>715</v>
      </c>
      <c r="K23" s="163"/>
      <c r="L23" s="325">
        <v>0</v>
      </c>
      <c r="M23" s="165" t="s">
        <v>737</v>
      </c>
      <c r="N23" s="411"/>
    </row>
    <row r="24" spans="1:14" ht="67.5" customHeight="1">
      <c r="A24" s="400"/>
      <c r="B24" s="52">
        <f>Componente!B42</f>
        <v>18</v>
      </c>
      <c r="C24" s="51" t="str">
        <f>Componente!C42</f>
        <v>Diseñar y divulgar periódicamente en un medio de publicidad institucional mensajes sobre principios, valores y derechos del ciudadano, como estrategia de concientización dirigida a los servidores públicos.</v>
      </c>
      <c r="D24" s="245">
        <f t="shared" si="0"/>
        <v>42767</v>
      </c>
      <c r="E24" s="171"/>
      <c r="F24" s="324">
        <v>0</v>
      </c>
      <c r="G24" s="171" t="s">
        <v>700</v>
      </c>
      <c r="H24" s="169"/>
      <c r="I24" s="329">
        <v>0.2</v>
      </c>
      <c r="J24" s="331" t="s">
        <v>716</v>
      </c>
      <c r="K24" s="163"/>
      <c r="L24" s="329">
        <v>1</v>
      </c>
      <c r="M24" s="165" t="s">
        <v>738</v>
      </c>
      <c r="N24" s="412"/>
    </row>
    <row r="25" spans="1:14" ht="12.95" customHeight="1">
      <c r="A25" s="389" t="s">
        <v>123</v>
      </c>
      <c r="B25" s="390"/>
      <c r="C25" s="182" t="s">
        <v>126</v>
      </c>
      <c r="D25" s="180"/>
      <c r="E25" s="176" t="s">
        <v>422</v>
      </c>
      <c r="F25" s="184">
        <f>AVERAGE(F7:F24)</f>
        <v>0.17611111111111113</v>
      </c>
      <c r="G25" s="332" t="str">
        <f>IF(AND(F25&gt;0,F25&lt;=0.59),"Zona Baja",IF(AND(F25&gt;=0.6,F25&lt;=0.79),"Zona Media",IF(AND(F25&gt;=0.8,F25&lt;=1),"Zona Alta","ERROR")))</f>
        <v>Zona Baja</v>
      </c>
      <c r="H25" s="183"/>
      <c r="I25" s="184">
        <f>AVERAGE(I7:I24)</f>
        <v>0.56499999999999995</v>
      </c>
      <c r="J25" s="332" t="str">
        <f>IF(AND(I25&gt;0,I25&lt;=0.59),"Zona Baja",IF(AND(I25&gt;=0.6,I25&lt;=0.79),"Zona Media",IF(AND(I25&gt;=0.8,I25&lt;=1),"Zona Alta","ERROR")))</f>
        <v>Zona Baja</v>
      </c>
      <c r="K25" s="67"/>
      <c r="L25" s="184">
        <f>AVERAGE(L7:L24)</f>
        <v>0.83666666666666667</v>
      </c>
      <c r="M25" s="332" t="str">
        <f>IF(AND(L25&gt;0,L25&lt;=0.59),"Zona Baja",IF(AND(L25&gt;=0.6,L25&lt;=0.79),"Zona Media",IF(AND(L25&gt;=0.8,L25&lt;=1),"Zona Alta","ERROR")))</f>
        <v>Zona Alta</v>
      </c>
      <c r="N25" s="179"/>
    </row>
    <row r="26" spans="1:14" ht="12.95" customHeight="1">
      <c r="A26" s="391"/>
      <c r="B26" s="392"/>
      <c r="C26" s="182" t="s">
        <v>97</v>
      </c>
      <c r="D26" s="54"/>
      <c r="E26" s="176" t="s">
        <v>139</v>
      </c>
      <c r="F26" s="184">
        <f>Componente!I43</f>
        <v>0.83666666666666667</v>
      </c>
      <c r="G26" s="332" t="str">
        <f>IF(AND(F26&gt;0,F26&lt;=0.59),"Zona Baja",IF(AND(F26&gt;=0.6,F26&lt;=0.79),"Zona Media",IF(AND(F26&gt;=0.8,F26&lt;=1),"Zona Alta","ERROR")))</f>
        <v>Zona Alta</v>
      </c>
      <c r="H26" s="177"/>
      <c r="I26" s="161"/>
      <c r="J26" s="112"/>
      <c r="K26" s="178"/>
      <c r="L26" s="161"/>
      <c r="M26" s="178"/>
      <c r="N26" s="181"/>
    </row>
    <row r="27" spans="1:14" ht="12.95" customHeight="1">
      <c r="A27" s="393"/>
      <c r="B27" s="394"/>
      <c r="C27" s="182" t="s">
        <v>61</v>
      </c>
      <c r="D27" s="54"/>
      <c r="E27" s="175"/>
      <c r="F27" s="175"/>
      <c r="G27" s="175"/>
      <c r="H27" s="175"/>
      <c r="I27" s="175"/>
      <c r="J27" s="175"/>
      <c r="K27" s="175"/>
      <c r="L27" s="175"/>
      <c r="M27" s="175"/>
      <c r="N27" s="180"/>
    </row>
    <row r="28" spans="1:14" ht="6" customHeight="1">
      <c r="A28" s="77"/>
      <c r="B28" s="77"/>
      <c r="C28" s="77"/>
      <c r="D28" s="77"/>
      <c r="E28" s="77"/>
      <c r="F28" s="77"/>
      <c r="G28" s="77"/>
      <c r="H28" s="77"/>
      <c r="I28" s="77"/>
      <c r="J28" s="77"/>
      <c r="K28" s="77"/>
      <c r="L28" s="77"/>
      <c r="M28" s="77"/>
      <c r="N28" s="77"/>
    </row>
    <row r="29" spans="1:14" ht="12.95" customHeight="1"/>
    <row r="30" spans="1:14" ht="12.95" customHeight="1"/>
    <row r="31" spans="1:14" ht="12.95" customHeight="1"/>
    <row r="32" spans="1:14">
      <c r="C32" s="55"/>
      <c r="E32" s="50"/>
      <c r="F32" s="50"/>
      <c r="G32" s="50"/>
      <c r="H32" s="50"/>
      <c r="I32" s="50"/>
      <c r="J32" s="50"/>
      <c r="K32" s="50"/>
      <c r="L32" s="50"/>
      <c r="M32" s="50"/>
      <c r="N32" s="50"/>
    </row>
    <row r="33" spans="3:3">
      <c r="C33" s="55"/>
    </row>
    <row r="34" spans="3:3">
      <c r="C34" s="55"/>
    </row>
    <row r="35" spans="3:3">
      <c r="C35" s="55"/>
    </row>
  </sheetData>
  <mergeCells count="21">
    <mergeCell ref="N22:N24"/>
    <mergeCell ref="N5:N6"/>
    <mergeCell ref="F5:F6"/>
    <mergeCell ref="G5:G6"/>
    <mergeCell ref="I5:I6"/>
    <mergeCell ref="J5:J6"/>
    <mergeCell ref="L5:L6"/>
    <mergeCell ref="M5:M6"/>
    <mergeCell ref="A1:A3"/>
    <mergeCell ref="B1:M1"/>
    <mergeCell ref="B2:M3"/>
    <mergeCell ref="A5:A6"/>
    <mergeCell ref="B5:B6"/>
    <mergeCell ref="C5:C6"/>
    <mergeCell ref="A10:A11"/>
    <mergeCell ref="A7:A9"/>
    <mergeCell ref="A25:B27"/>
    <mergeCell ref="A16:A18"/>
    <mergeCell ref="A12:A15"/>
    <mergeCell ref="A19:A21"/>
    <mergeCell ref="A22:A24"/>
  </mergeCells>
  <conditionalFormatting sqref="G25:H25">
    <cfRule type="cellIs" dxfId="390" priority="64" operator="equal">
      <formula>"Catastrofico"</formula>
    </cfRule>
  </conditionalFormatting>
  <conditionalFormatting sqref="G25:H25">
    <cfRule type="cellIs" dxfId="389" priority="62" operator="equal">
      <formula>"Mayor"</formula>
    </cfRule>
    <cfRule type="cellIs" dxfId="388" priority="63" operator="equal">
      <formula>"Moderado"</formula>
    </cfRule>
  </conditionalFormatting>
  <conditionalFormatting sqref="G25">
    <cfRule type="cellIs" dxfId="387" priority="57" operator="equal">
      <formula>"Zona Alta"</formula>
    </cfRule>
    <cfRule type="cellIs" dxfId="386" priority="58" operator="equal">
      <formula>"Zona Media"</formula>
    </cfRule>
    <cfRule type="cellIs" dxfId="385" priority="59" operator="equal">
      <formula>"Zona Baja"</formula>
    </cfRule>
    <cfRule type="cellIs" dxfId="384" priority="60" operator="between">
      <formula>0</formula>
      <formula>".59"</formula>
    </cfRule>
  </conditionalFormatting>
  <conditionalFormatting sqref="J25">
    <cfRule type="cellIs" dxfId="383" priority="40" operator="equal">
      <formula>"Catastrofico"</formula>
    </cfRule>
  </conditionalFormatting>
  <conditionalFormatting sqref="J25">
    <cfRule type="cellIs" dxfId="382" priority="38" operator="equal">
      <formula>"Mayor"</formula>
    </cfRule>
    <cfRule type="cellIs" dxfId="381" priority="39" operator="equal">
      <formula>"Moderado"</formula>
    </cfRule>
  </conditionalFormatting>
  <conditionalFormatting sqref="J25">
    <cfRule type="cellIs" dxfId="380" priority="34" operator="equal">
      <formula>"Zona Alta"</formula>
    </cfRule>
    <cfRule type="cellIs" dxfId="379" priority="35" operator="equal">
      <formula>"Zona Media"</formula>
    </cfRule>
    <cfRule type="cellIs" dxfId="378" priority="36" operator="equal">
      <formula>"Zona Baja"</formula>
    </cfRule>
    <cfRule type="cellIs" dxfId="377" priority="37" operator="between">
      <formula>0</formula>
      <formula>".59"</formula>
    </cfRule>
  </conditionalFormatting>
  <conditionalFormatting sqref="M25">
    <cfRule type="cellIs" dxfId="376" priority="33" operator="equal">
      <formula>"Catastrofico"</formula>
    </cfRule>
  </conditionalFormatting>
  <conditionalFormatting sqref="M25">
    <cfRule type="cellIs" dxfId="375" priority="31" operator="equal">
      <formula>"Mayor"</formula>
    </cfRule>
    <cfRule type="cellIs" dxfId="374" priority="32" operator="equal">
      <formula>"Moderado"</formula>
    </cfRule>
  </conditionalFormatting>
  <conditionalFormatting sqref="M25">
    <cfRule type="cellIs" dxfId="373" priority="27" operator="equal">
      <formula>"Zona Alta"</formula>
    </cfRule>
    <cfRule type="cellIs" dxfId="372" priority="28" operator="equal">
      <formula>"Zona Media"</formula>
    </cfRule>
    <cfRule type="cellIs" dxfId="371" priority="29" operator="equal">
      <formula>"Zona Baja"</formula>
    </cfRule>
    <cfRule type="cellIs" dxfId="370" priority="30" operator="between">
      <formula>0</formula>
      <formula>".59"</formula>
    </cfRule>
  </conditionalFormatting>
  <conditionalFormatting sqref="F25">
    <cfRule type="cellIs" dxfId="369" priority="17" operator="between">
      <formula>0.8</formula>
      <formula>1</formula>
    </cfRule>
    <cfRule type="cellIs" dxfId="368" priority="18" operator="between">
      <formula>0.6</formula>
      <formula>0.7999</formula>
    </cfRule>
    <cfRule type="cellIs" dxfId="367" priority="19" operator="between">
      <formula>0</formula>
      <formula>0.59</formula>
    </cfRule>
  </conditionalFormatting>
  <conditionalFormatting sqref="I25">
    <cfRule type="cellIs" dxfId="366" priority="14" operator="between">
      <formula>0.8</formula>
      <formula>1</formula>
    </cfRule>
    <cfRule type="cellIs" dxfId="365" priority="15" operator="between">
      <formula>0.6</formula>
      <formula>0.7999</formula>
    </cfRule>
    <cfRule type="cellIs" dxfId="364" priority="16" operator="between">
      <formula>0</formula>
      <formula>0.59</formula>
    </cfRule>
  </conditionalFormatting>
  <conditionalFormatting sqref="L25">
    <cfRule type="cellIs" dxfId="363" priority="11" operator="between">
      <formula>0.8</formula>
      <formula>1</formula>
    </cfRule>
    <cfRule type="cellIs" dxfId="362" priority="12" operator="between">
      <formula>0.6</formula>
      <formula>0.7999</formula>
    </cfRule>
    <cfRule type="cellIs" dxfId="361" priority="13" operator="between">
      <formula>0</formula>
      <formula>0.59</formula>
    </cfRule>
  </conditionalFormatting>
  <conditionalFormatting sqref="G26">
    <cfRule type="cellIs" dxfId="360" priority="10" operator="equal">
      <formula>"Catastrofico"</formula>
    </cfRule>
  </conditionalFormatting>
  <conditionalFormatting sqref="G26">
    <cfRule type="cellIs" dxfId="359" priority="8" operator="equal">
      <formula>"Mayor"</formula>
    </cfRule>
    <cfRule type="cellIs" dxfId="358" priority="9" operator="equal">
      <formula>"Moderado"</formula>
    </cfRule>
  </conditionalFormatting>
  <conditionalFormatting sqref="G26">
    <cfRule type="cellIs" dxfId="357" priority="4" operator="equal">
      <formula>"Zona Alta"</formula>
    </cfRule>
    <cfRule type="cellIs" dxfId="356" priority="5" operator="equal">
      <formula>"Zona Media"</formula>
    </cfRule>
    <cfRule type="cellIs" dxfId="355" priority="6" operator="equal">
      <formula>"Zona Baja"</formula>
    </cfRule>
    <cfRule type="cellIs" dxfId="354" priority="7" operator="between">
      <formula>0</formula>
      <formula>".59"</formula>
    </cfRule>
  </conditionalFormatting>
  <conditionalFormatting sqref="F26">
    <cfRule type="cellIs" dxfId="353" priority="1" operator="between">
      <formula>0.8</formula>
      <formula>1</formula>
    </cfRule>
    <cfRule type="cellIs" dxfId="352" priority="2" operator="between">
      <formula>0.6</formula>
      <formula>0.7999</formula>
    </cfRule>
    <cfRule type="cellIs" dxfId="351" priority="3" operator="between">
      <formula>0</formula>
      <formula>0.59</formula>
    </cfRule>
  </conditionalFormatting>
  <printOptions horizontalCentered="1"/>
  <pageMargins left="0.39370078740157483" right="0.39370078740157483" top="0.39370078740157483" bottom="0.98425196850393704" header="0.39370078740157483" footer="0.39370078740157483"/>
  <pageSetup paperSize="14" scale="65" fitToHeight="5" orientation="landscape" r:id="rId1"/>
  <headerFooter alignWithMargins="0">
    <oddFooter>&amp;L&amp;G&amp;C&amp;8“EN EL CONCEJO, BOGOTA TIENE LA PALABRA”&amp;R&amp;G</oddFooter>
  </headerFooter>
  <rowBreaks count="1" manualBreakCount="1">
    <brk id="31" max="16383" man="1"/>
  </rowBreaks>
  <ignoredErrors>
    <ignoredError sqref="C21" formula="1"/>
  </ignoredErrors>
  <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W61"/>
  <sheetViews>
    <sheetView zoomScaleNormal="100" zoomScaleSheetLayoutView="75" workbookViewId="0">
      <pane xSplit="7" ySplit="9" topLeftCell="H10" activePane="bottomRight" state="frozen"/>
      <selection activeCell="G28" sqref="G28:G29"/>
      <selection pane="topRight" activeCell="G28" sqref="G28:G29"/>
      <selection pane="bottomLeft" activeCell="G28" sqref="G28:G29"/>
      <selection pane="bottomRight" activeCell="J9" sqref="J9"/>
    </sheetView>
  </sheetViews>
  <sheetFormatPr baseColWidth="10" defaultRowHeight="11.25"/>
  <cols>
    <col min="1" max="1" width="12.7109375" style="44" customWidth="1"/>
    <col min="2" max="2" width="20.7109375" style="44" customWidth="1"/>
    <col min="3" max="3" width="13.7109375" style="44" customWidth="1"/>
    <col min="4" max="4" width="25.7109375" style="44" customWidth="1"/>
    <col min="5" max="5" width="5" style="44" customWidth="1"/>
    <col min="6" max="7" width="25.7109375" style="44" customWidth="1"/>
    <col min="8" max="10" width="10.7109375" style="44" customWidth="1"/>
    <col min="11" max="11" width="25.7109375" style="44" customWidth="1"/>
    <col min="12" max="12" width="8.28515625" style="44" bestFit="1" customWidth="1"/>
    <col min="13" max="13" width="3.7109375" style="44" customWidth="1"/>
    <col min="14" max="17" width="10.7109375" style="44" customWidth="1"/>
    <col min="18" max="18" width="25.7109375" style="44" customWidth="1"/>
    <col min="19" max="19" width="11.7109375" style="44" customWidth="1"/>
    <col min="20" max="20" width="9.28515625" style="87" bestFit="1" customWidth="1"/>
    <col min="21" max="21" width="25.7109375" style="44" customWidth="1"/>
    <col min="22" max="22" width="20.7109375" style="44" customWidth="1"/>
    <col min="23" max="23" width="9.7109375" style="44" customWidth="1"/>
    <col min="24" max="16384" width="11.42578125" style="44"/>
  </cols>
  <sheetData>
    <row r="1" spans="1:23" ht="24" customHeight="1">
      <c r="A1" s="478"/>
      <c r="B1" s="479"/>
      <c r="C1" s="480"/>
      <c r="D1" s="475" t="s">
        <v>433</v>
      </c>
      <c r="E1" s="476"/>
      <c r="F1" s="476"/>
      <c r="G1" s="476"/>
      <c r="H1" s="476"/>
      <c r="I1" s="476"/>
      <c r="J1" s="476"/>
      <c r="K1" s="476"/>
      <c r="L1" s="476"/>
      <c r="M1" s="476"/>
      <c r="N1" s="476"/>
      <c r="O1" s="476"/>
      <c r="P1" s="476"/>
      <c r="Q1" s="476"/>
      <c r="R1" s="476"/>
      <c r="S1" s="476"/>
      <c r="T1" s="476"/>
      <c r="U1" s="477"/>
      <c r="V1" s="505" t="s">
        <v>95</v>
      </c>
      <c r="W1" s="443"/>
    </row>
    <row r="2" spans="1:23" ht="24" customHeight="1">
      <c r="A2" s="481"/>
      <c r="B2" s="482"/>
      <c r="C2" s="483"/>
      <c r="D2" s="511" t="s">
        <v>468</v>
      </c>
      <c r="E2" s="512"/>
      <c r="F2" s="512"/>
      <c r="G2" s="512"/>
      <c r="H2" s="512"/>
      <c r="I2" s="512"/>
      <c r="J2" s="512"/>
      <c r="K2" s="512"/>
      <c r="L2" s="512"/>
      <c r="M2" s="512"/>
      <c r="N2" s="512"/>
      <c r="O2" s="512"/>
      <c r="P2" s="512"/>
      <c r="Q2" s="512"/>
      <c r="R2" s="512"/>
      <c r="S2" s="512"/>
      <c r="T2" s="512"/>
      <c r="U2" s="513"/>
      <c r="V2" s="442" t="s">
        <v>387</v>
      </c>
      <c r="W2" s="443"/>
    </row>
    <row r="3" spans="1:23" ht="24" customHeight="1">
      <c r="A3" s="484"/>
      <c r="B3" s="485"/>
      <c r="C3" s="486"/>
      <c r="D3" s="514"/>
      <c r="E3" s="515"/>
      <c r="F3" s="515"/>
      <c r="G3" s="515"/>
      <c r="H3" s="515"/>
      <c r="I3" s="515"/>
      <c r="J3" s="515"/>
      <c r="K3" s="515"/>
      <c r="L3" s="515"/>
      <c r="M3" s="515"/>
      <c r="N3" s="515"/>
      <c r="O3" s="515"/>
      <c r="P3" s="515"/>
      <c r="Q3" s="515"/>
      <c r="R3" s="515"/>
      <c r="S3" s="515"/>
      <c r="T3" s="515"/>
      <c r="U3" s="516"/>
      <c r="V3" s="442" t="s">
        <v>340</v>
      </c>
      <c r="W3" s="443"/>
    </row>
    <row r="4" spans="1:23" ht="5.0999999999999996" customHeight="1"/>
    <row r="5" spans="1:23" ht="23.1" customHeight="1">
      <c r="A5" s="452" t="s">
        <v>129</v>
      </c>
      <c r="B5" s="453"/>
      <c r="C5" s="453"/>
      <c r="D5" s="453"/>
      <c r="E5" s="453"/>
      <c r="F5" s="453"/>
      <c r="G5" s="453"/>
      <c r="H5" s="453"/>
      <c r="I5" s="453"/>
      <c r="J5" s="453"/>
      <c r="K5" s="453"/>
      <c r="L5" s="453"/>
      <c r="M5" s="453"/>
      <c r="N5" s="453"/>
      <c r="O5" s="453"/>
      <c r="P5" s="453"/>
      <c r="Q5" s="453"/>
      <c r="R5" s="453"/>
      <c r="S5" s="453"/>
      <c r="T5" s="453"/>
      <c r="U5" s="453"/>
      <c r="V5" s="453"/>
      <c r="W5" s="454"/>
    </row>
    <row r="6" spans="1:23" ht="12">
      <c r="A6" s="458" t="s">
        <v>323</v>
      </c>
      <c r="B6" s="459"/>
      <c r="C6" s="459"/>
      <c r="D6" s="459"/>
      <c r="E6" s="459"/>
      <c r="F6" s="459"/>
      <c r="G6" s="460"/>
      <c r="H6" s="468" t="s">
        <v>326</v>
      </c>
      <c r="I6" s="469"/>
      <c r="J6" s="469"/>
      <c r="K6" s="469"/>
      <c r="L6" s="469"/>
      <c r="M6" s="469"/>
      <c r="N6" s="469"/>
      <c r="O6" s="469"/>
      <c r="P6" s="469"/>
      <c r="Q6" s="469"/>
      <c r="R6" s="469"/>
      <c r="S6" s="470"/>
      <c r="T6" s="492" t="s">
        <v>328</v>
      </c>
      <c r="U6" s="493"/>
      <c r="V6" s="493"/>
      <c r="W6" s="494"/>
    </row>
    <row r="7" spans="1:23" ht="12.75">
      <c r="A7" s="461"/>
      <c r="B7" s="462"/>
      <c r="C7" s="462"/>
      <c r="D7" s="462"/>
      <c r="E7" s="462"/>
      <c r="F7" s="462"/>
      <c r="G7" s="463"/>
      <c r="H7" s="498" t="s">
        <v>388</v>
      </c>
      <c r="I7" s="499"/>
      <c r="J7" s="500"/>
      <c r="K7" s="464" t="s">
        <v>191</v>
      </c>
      <c r="L7" s="465"/>
      <c r="M7" s="465"/>
      <c r="N7" s="466"/>
      <c r="O7" s="466"/>
      <c r="P7" s="466"/>
      <c r="Q7" s="466"/>
      <c r="R7" s="466"/>
      <c r="S7" s="467"/>
      <c r="T7" s="495"/>
      <c r="U7" s="496"/>
      <c r="V7" s="496"/>
      <c r="W7" s="497"/>
    </row>
    <row r="8" spans="1:23" ht="11.25" customHeight="1">
      <c r="A8" s="455" t="s">
        <v>18</v>
      </c>
      <c r="B8" s="447" t="s">
        <v>156</v>
      </c>
      <c r="C8" s="455" t="s">
        <v>138</v>
      </c>
      <c r="D8" s="489" t="s">
        <v>0</v>
      </c>
      <c r="E8" s="490"/>
      <c r="F8" s="491"/>
      <c r="G8" s="457" t="s">
        <v>487</v>
      </c>
      <c r="H8" s="498" t="s">
        <v>188</v>
      </c>
      <c r="I8" s="499"/>
      <c r="J8" s="500"/>
      <c r="K8" s="471" t="s">
        <v>471</v>
      </c>
      <c r="L8" s="471" t="s">
        <v>500</v>
      </c>
      <c r="M8" s="517" t="s">
        <v>504</v>
      </c>
      <c r="N8" s="501" t="s">
        <v>192</v>
      </c>
      <c r="O8" s="502"/>
      <c r="P8" s="503"/>
      <c r="Q8" s="449" t="s">
        <v>193</v>
      </c>
      <c r="R8" s="450"/>
      <c r="S8" s="451"/>
      <c r="T8" s="447" t="s">
        <v>122</v>
      </c>
      <c r="U8" s="504" t="s">
        <v>3</v>
      </c>
      <c r="V8" s="504" t="s">
        <v>4</v>
      </c>
      <c r="W8" s="504" t="s">
        <v>2</v>
      </c>
    </row>
    <row r="9" spans="1:23" ht="23.1" customHeight="1">
      <c r="A9" s="456"/>
      <c r="B9" s="448"/>
      <c r="C9" s="456"/>
      <c r="D9" s="173" t="s">
        <v>421</v>
      </c>
      <c r="E9" s="109" t="s">
        <v>1</v>
      </c>
      <c r="F9" s="108" t="s">
        <v>505</v>
      </c>
      <c r="G9" s="457"/>
      <c r="H9" s="106" t="s">
        <v>189</v>
      </c>
      <c r="I9" s="106" t="s">
        <v>190</v>
      </c>
      <c r="J9" s="107" t="s">
        <v>327</v>
      </c>
      <c r="K9" s="472"/>
      <c r="L9" s="472"/>
      <c r="M9" s="518"/>
      <c r="N9" s="106" t="s">
        <v>189</v>
      </c>
      <c r="O9" s="106" t="s">
        <v>190</v>
      </c>
      <c r="P9" s="107" t="s">
        <v>501</v>
      </c>
      <c r="Q9" s="107" t="s">
        <v>194</v>
      </c>
      <c r="R9" s="106" t="s">
        <v>3</v>
      </c>
      <c r="S9" s="106" t="s">
        <v>195</v>
      </c>
      <c r="T9" s="457"/>
      <c r="U9" s="504"/>
      <c r="V9" s="504"/>
      <c r="W9" s="504"/>
    </row>
    <row r="10" spans="1:23" ht="189.95" customHeight="1">
      <c r="A10" s="425" t="s">
        <v>198</v>
      </c>
      <c r="B10" s="444" t="s">
        <v>329</v>
      </c>
      <c r="C10" s="425" t="s">
        <v>199</v>
      </c>
      <c r="D10" s="301" t="s">
        <v>200</v>
      </c>
      <c r="E10" s="42">
        <v>1</v>
      </c>
      <c r="F10" s="194" t="s">
        <v>496</v>
      </c>
      <c r="G10" s="194" t="s">
        <v>486</v>
      </c>
      <c r="H10" s="195">
        <v>2</v>
      </c>
      <c r="I10" s="172">
        <f>Impacto!$C$25</f>
        <v>20</v>
      </c>
      <c r="J10" s="174">
        <f>I10*H10</f>
        <v>40</v>
      </c>
      <c r="K10" s="39" t="s">
        <v>201</v>
      </c>
      <c r="L10" s="91" t="str">
        <f>IF(Control!B3="x","Preventivo",IF(Control!C3="x","Detectivo",IF(Control!D3="x","Correctivo","Error")))</f>
        <v>Preventivo</v>
      </c>
      <c r="M10" s="266">
        <f>IF(L10="Preventivo",VLOOKUP(Control!H3,'Medicion Riesgo'!$A$59:$C$81,2),0)</f>
        <v>2</v>
      </c>
      <c r="N10" s="266">
        <f>IF(H10-M10&lt;1,1,H10-M10)</f>
        <v>1</v>
      </c>
      <c r="O10" s="266">
        <f>I10</f>
        <v>20</v>
      </c>
      <c r="P10" s="174">
        <f>O10*N10</f>
        <v>20</v>
      </c>
      <c r="Q10" s="221" t="s">
        <v>510</v>
      </c>
      <c r="R10" s="221" t="s">
        <v>511</v>
      </c>
      <c r="S10" s="221" t="s">
        <v>516</v>
      </c>
      <c r="T10" s="284" t="s">
        <v>512</v>
      </c>
      <c r="U10" s="88" t="s">
        <v>202</v>
      </c>
      <c r="V10" s="89" t="s">
        <v>203</v>
      </c>
      <c r="W10" s="48">
        <v>1</v>
      </c>
    </row>
    <row r="11" spans="1:23" ht="67.5">
      <c r="A11" s="421"/>
      <c r="B11" s="445"/>
      <c r="C11" s="421"/>
      <c r="D11" s="221" t="s">
        <v>205</v>
      </c>
      <c r="E11" s="99">
        <f>E10+1</f>
        <v>2</v>
      </c>
      <c r="F11" s="194" t="s">
        <v>206</v>
      </c>
      <c r="G11" s="194" t="s">
        <v>459</v>
      </c>
      <c r="H11" s="195">
        <v>1</v>
      </c>
      <c r="I11" s="172">
        <f>Impacto!$C$59</f>
        <v>20</v>
      </c>
      <c r="J11" s="174">
        <f t="shared" ref="J11:J56" si="0">I11*H11</f>
        <v>20</v>
      </c>
      <c r="K11" s="39" t="s">
        <v>207</v>
      </c>
      <c r="L11" s="91" t="str">
        <f>IF(Control!B12="x","Preventivo",IF(Control!C12="x","Detectivo",IF(Control!D12="x","Correctivo","Error")))</f>
        <v>Preventivo</v>
      </c>
      <c r="M11" s="266">
        <f>IF(L11="Preventivo",VLOOKUP(Control!H12,'Medicion Riesgo'!$A$59:$C$81,2),0)</f>
        <v>2</v>
      </c>
      <c r="N11" s="266">
        <f t="shared" ref="N11:N32" si="1">IF(H11-M11&lt;1,1,H11-M11)</f>
        <v>1</v>
      </c>
      <c r="O11" s="266">
        <f t="shared" ref="O11:O49" si="2">I11</f>
        <v>20</v>
      </c>
      <c r="P11" s="174">
        <f t="shared" ref="P11:P56" si="3">O11*N11</f>
        <v>20</v>
      </c>
      <c r="Q11" s="221" t="s">
        <v>510</v>
      </c>
      <c r="R11" s="221" t="s">
        <v>517</v>
      </c>
      <c r="S11" s="221" t="s">
        <v>518</v>
      </c>
      <c r="T11" s="284" t="s">
        <v>512</v>
      </c>
      <c r="U11" s="90" t="s">
        <v>208</v>
      </c>
      <c r="V11" s="82" t="s">
        <v>204</v>
      </c>
      <c r="W11" s="48">
        <v>1</v>
      </c>
    </row>
    <row r="12" spans="1:23" ht="159.94999999999999" customHeight="1">
      <c r="A12" s="421"/>
      <c r="B12" s="445"/>
      <c r="C12" s="421"/>
      <c r="D12" s="302" t="s">
        <v>209</v>
      </c>
      <c r="E12" s="99">
        <f t="shared" ref="E12:E56" si="4">E11+1</f>
        <v>3</v>
      </c>
      <c r="F12" s="302" t="s">
        <v>350</v>
      </c>
      <c r="G12" s="194" t="s">
        <v>506</v>
      </c>
      <c r="H12" s="196">
        <v>2</v>
      </c>
      <c r="I12" s="172">
        <f>Impacto!$C$93</f>
        <v>10</v>
      </c>
      <c r="J12" s="174">
        <f t="shared" si="0"/>
        <v>20</v>
      </c>
      <c r="K12" s="39" t="s">
        <v>210</v>
      </c>
      <c r="L12" s="91" t="str">
        <f>IF(Control!B21="x","Preventivo",IF(Control!C21="x","Detectivo",IF(Control!D21="x","Correctivo","Error")))</f>
        <v>Preventivo</v>
      </c>
      <c r="M12" s="266">
        <f>IF(L12="Preventivo",VLOOKUP(Control!H21,'Medicion Riesgo'!$A$59:$C$81,2),0)</f>
        <v>0</v>
      </c>
      <c r="N12" s="266">
        <f t="shared" si="1"/>
        <v>2</v>
      </c>
      <c r="O12" s="266">
        <f t="shared" si="2"/>
        <v>10</v>
      </c>
      <c r="P12" s="174">
        <f t="shared" si="3"/>
        <v>20</v>
      </c>
      <c r="Q12" s="221" t="s">
        <v>510</v>
      </c>
      <c r="R12" s="221" t="s">
        <v>519</v>
      </c>
      <c r="S12" s="221" t="s">
        <v>520</v>
      </c>
      <c r="T12" s="284" t="s">
        <v>512</v>
      </c>
      <c r="U12" s="90" t="s">
        <v>211</v>
      </c>
      <c r="V12" s="82" t="s">
        <v>204</v>
      </c>
      <c r="W12" s="48">
        <v>1</v>
      </c>
    </row>
    <row r="13" spans="1:23" ht="170.1" customHeight="1">
      <c r="A13" s="421"/>
      <c r="B13" s="446"/>
      <c r="C13" s="421"/>
      <c r="D13" s="221" t="s">
        <v>212</v>
      </c>
      <c r="E13" s="99">
        <f t="shared" si="4"/>
        <v>4</v>
      </c>
      <c r="F13" s="194" t="s">
        <v>213</v>
      </c>
      <c r="G13" s="194" t="s">
        <v>507</v>
      </c>
      <c r="H13" s="195">
        <v>1</v>
      </c>
      <c r="I13" s="172">
        <f>Impacto!$C$127</f>
        <v>10</v>
      </c>
      <c r="J13" s="174">
        <f t="shared" si="0"/>
        <v>10</v>
      </c>
      <c r="K13" s="39" t="s">
        <v>214</v>
      </c>
      <c r="L13" s="91" t="str">
        <f>IF(Control!B30="x","Preventivo",IF(Control!C30="x","Detectivo",IF(Control!D30="x","Correctivo","Error")))</f>
        <v>Preventivo</v>
      </c>
      <c r="M13" s="266">
        <f>IF(L13="Preventivo",VLOOKUP(Control!H30,'Medicion Riesgo'!$A$59:$C$81,2),0)</f>
        <v>2</v>
      </c>
      <c r="N13" s="266">
        <f t="shared" si="1"/>
        <v>1</v>
      </c>
      <c r="O13" s="266">
        <f t="shared" si="2"/>
        <v>10</v>
      </c>
      <c r="P13" s="174">
        <f t="shared" si="3"/>
        <v>10</v>
      </c>
      <c r="Q13" s="221" t="s">
        <v>513</v>
      </c>
      <c r="R13" s="221" t="s">
        <v>515</v>
      </c>
      <c r="S13" s="221" t="s">
        <v>514</v>
      </c>
      <c r="T13" s="284" t="s">
        <v>512</v>
      </c>
      <c r="U13" s="38" t="s">
        <v>215</v>
      </c>
      <c r="V13" s="89" t="s">
        <v>203</v>
      </c>
      <c r="W13" s="48">
        <v>1</v>
      </c>
    </row>
    <row r="14" spans="1:23" ht="112.5">
      <c r="A14" s="82" t="s">
        <v>216</v>
      </c>
      <c r="B14" s="117" t="s">
        <v>330</v>
      </c>
      <c r="C14" s="82" t="s">
        <v>105</v>
      </c>
      <c r="D14" s="211" t="s">
        <v>217</v>
      </c>
      <c r="E14" s="99">
        <f t="shared" si="4"/>
        <v>5</v>
      </c>
      <c r="F14" s="197" t="s">
        <v>218</v>
      </c>
      <c r="G14" s="197" t="s">
        <v>571</v>
      </c>
      <c r="H14" s="198">
        <v>5</v>
      </c>
      <c r="I14" s="172">
        <f>Impacto!$C$161</f>
        <v>5</v>
      </c>
      <c r="J14" s="174">
        <f t="shared" si="0"/>
        <v>25</v>
      </c>
      <c r="K14" s="219" t="s">
        <v>572</v>
      </c>
      <c r="L14" s="91" t="str">
        <f>IF(Control!B39="x","Preventivo",IF(Control!C39="x","Detectivo",IF(Control!D39="x","Correctivo","Error")))</f>
        <v>Preventivo</v>
      </c>
      <c r="M14" s="266">
        <f>IF(L14="Preventivo",VLOOKUP(Control!H39,'Medicion Riesgo'!$A$59:$C$81,2),0)</f>
        <v>0</v>
      </c>
      <c r="N14" s="266">
        <f t="shared" si="1"/>
        <v>5</v>
      </c>
      <c r="O14" s="266">
        <f t="shared" si="2"/>
        <v>5</v>
      </c>
      <c r="P14" s="174">
        <f t="shared" si="3"/>
        <v>25</v>
      </c>
      <c r="Q14" s="210" t="s">
        <v>538</v>
      </c>
      <c r="R14" s="210" t="s">
        <v>573</v>
      </c>
      <c r="S14" s="210" t="s">
        <v>574</v>
      </c>
      <c r="T14" s="284" t="s">
        <v>539</v>
      </c>
      <c r="U14" s="38" t="s">
        <v>575</v>
      </c>
      <c r="V14" s="40" t="s">
        <v>219</v>
      </c>
      <c r="W14" s="48">
        <v>1</v>
      </c>
    </row>
    <row r="15" spans="1:23" ht="150" customHeight="1">
      <c r="A15" s="418" t="s">
        <v>220</v>
      </c>
      <c r="B15" s="444" t="s">
        <v>331</v>
      </c>
      <c r="C15" s="430" t="s">
        <v>61</v>
      </c>
      <c r="D15" s="303" t="s">
        <v>221</v>
      </c>
      <c r="E15" s="99">
        <f t="shared" si="4"/>
        <v>6</v>
      </c>
      <c r="F15" s="199" t="s">
        <v>222</v>
      </c>
      <c r="G15" s="194" t="s">
        <v>508</v>
      </c>
      <c r="H15" s="200">
        <v>2</v>
      </c>
      <c r="I15" s="172">
        <f>Impacto!$C$195</f>
        <v>10</v>
      </c>
      <c r="J15" s="174">
        <f t="shared" si="0"/>
        <v>20</v>
      </c>
      <c r="K15" s="39" t="s">
        <v>223</v>
      </c>
      <c r="L15" s="91" t="str">
        <f>IF(Control!B48="x","Preventivo",IF(Control!C48="x","Detectivo",IF(Control!D48="x","Correctivo","Error")))</f>
        <v>Preventivo</v>
      </c>
      <c r="M15" s="266">
        <f>IF(L15="Preventivo",VLOOKUP(Control!H48,'Medicion Riesgo'!$A$59:$C$81,2),0)</f>
        <v>1</v>
      </c>
      <c r="N15" s="266">
        <f t="shared" si="1"/>
        <v>1</v>
      </c>
      <c r="O15" s="266">
        <f t="shared" si="2"/>
        <v>10</v>
      </c>
      <c r="P15" s="174">
        <f t="shared" si="3"/>
        <v>10</v>
      </c>
      <c r="Q15" s="221" t="s">
        <v>513</v>
      </c>
      <c r="R15" s="221" t="s">
        <v>521</v>
      </c>
      <c r="S15" s="221" t="s">
        <v>522</v>
      </c>
      <c r="T15" s="284" t="s">
        <v>512</v>
      </c>
      <c r="U15" s="38" t="s">
        <v>224</v>
      </c>
      <c r="V15" s="40" t="s">
        <v>225</v>
      </c>
      <c r="W15" s="48">
        <v>1</v>
      </c>
    </row>
    <row r="16" spans="1:23" ht="114.95" customHeight="1">
      <c r="A16" s="418"/>
      <c r="B16" s="446"/>
      <c r="C16" s="431"/>
      <c r="D16" s="213" t="s">
        <v>226</v>
      </c>
      <c r="E16" s="99">
        <f t="shared" si="4"/>
        <v>7</v>
      </c>
      <c r="F16" s="199" t="s">
        <v>227</v>
      </c>
      <c r="G16" s="194" t="s">
        <v>509</v>
      </c>
      <c r="H16" s="200">
        <v>2</v>
      </c>
      <c r="I16" s="172">
        <f>Impacto!$C$229</f>
        <v>10</v>
      </c>
      <c r="J16" s="174">
        <f t="shared" si="0"/>
        <v>20</v>
      </c>
      <c r="K16" s="39" t="s">
        <v>228</v>
      </c>
      <c r="L16" s="91" t="str">
        <f>IF(Control!B57="x","Preventivo",IF(Control!C57="x","Detectivo",IF(Control!D57="x","Correctivo","Error")))</f>
        <v>Preventivo</v>
      </c>
      <c r="M16" s="266">
        <f>IF(L16="Preventivo",VLOOKUP(Control!H57,'Medicion Riesgo'!$A$59:$C$81,2),0)</f>
        <v>1</v>
      </c>
      <c r="N16" s="266">
        <f t="shared" si="1"/>
        <v>1</v>
      </c>
      <c r="O16" s="266">
        <f t="shared" si="2"/>
        <v>10</v>
      </c>
      <c r="P16" s="174">
        <f t="shared" si="3"/>
        <v>10</v>
      </c>
      <c r="Q16" s="221" t="s">
        <v>513</v>
      </c>
      <c r="R16" s="221" t="s">
        <v>521</v>
      </c>
      <c r="S16" s="221" t="s">
        <v>522</v>
      </c>
      <c r="T16" s="284" t="s">
        <v>512</v>
      </c>
      <c r="U16" s="39" t="s">
        <v>229</v>
      </c>
      <c r="V16" s="82" t="s">
        <v>230</v>
      </c>
      <c r="W16" s="48">
        <v>1</v>
      </c>
    </row>
    <row r="17" spans="1:23" ht="90">
      <c r="A17" s="422" t="s">
        <v>231</v>
      </c>
      <c r="B17" s="444" t="s">
        <v>332</v>
      </c>
      <c r="C17" s="425" t="s">
        <v>232</v>
      </c>
      <c r="D17" s="221" t="s">
        <v>377</v>
      </c>
      <c r="E17" s="99">
        <f t="shared" si="4"/>
        <v>8</v>
      </c>
      <c r="F17" s="199" t="s">
        <v>233</v>
      </c>
      <c r="G17" s="199" t="s">
        <v>523</v>
      </c>
      <c r="H17" s="200">
        <v>1</v>
      </c>
      <c r="I17" s="172">
        <f>Impacto!$C$263</f>
        <v>10</v>
      </c>
      <c r="J17" s="174">
        <f t="shared" si="0"/>
        <v>10</v>
      </c>
      <c r="K17" s="91" t="s">
        <v>234</v>
      </c>
      <c r="L17" s="91" t="str">
        <f>IF(Control!B66="x","Preventivo",IF(Control!C66="x","Detectivo",IF(Control!D66="x","Correctivo","Error")))</f>
        <v>Preventivo</v>
      </c>
      <c r="M17" s="266">
        <f>IF(L17="Preventivo",VLOOKUP(Control!H66,'Medicion Riesgo'!$A$59:$C$81,2),0)</f>
        <v>2</v>
      </c>
      <c r="N17" s="266">
        <f t="shared" si="1"/>
        <v>1</v>
      </c>
      <c r="O17" s="266">
        <f t="shared" si="2"/>
        <v>10</v>
      </c>
      <c r="P17" s="174">
        <f t="shared" si="3"/>
        <v>10</v>
      </c>
      <c r="Q17" s="221" t="s">
        <v>513</v>
      </c>
      <c r="R17" s="221" t="s">
        <v>527</v>
      </c>
      <c r="S17" s="221" t="s">
        <v>528</v>
      </c>
      <c r="T17" s="284" t="s">
        <v>540</v>
      </c>
      <c r="U17" s="92" t="s">
        <v>235</v>
      </c>
      <c r="V17" s="93" t="s">
        <v>236</v>
      </c>
      <c r="W17" s="48">
        <v>1</v>
      </c>
    </row>
    <row r="18" spans="1:23" ht="67.5">
      <c r="A18" s="423"/>
      <c r="B18" s="487"/>
      <c r="C18" s="421"/>
      <c r="D18" s="201" t="s">
        <v>237</v>
      </c>
      <c r="E18" s="99">
        <f t="shared" si="4"/>
        <v>9</v>
      </c>
      <c r="F18" s="201" t="s">
        <v>238</v>
      </c>
      <c r="G18" s="201" t="s">
        <v>524</v>
      </c>
      <c r="H18" s="202">
        <v>1</v>
      </c>
      <c r="I18" s="172">
        <f>Impacto!$C$297</f>
        <v>20</v>
      </c>
      <c r="J18" s="174">
        <f t="shared" si="0"/>
        <v>20</v>
      </c>
      <c r="K18" s="94" t="s">
        <v>239</v>
      </c>
      <c r="L18" s="91" t="str">
        <f>IF(Control!B75="x","Preventivo",IF(Control!C75="x","Detectivo",IF(Control!D75="x","Correctivo","Error")))</f>
        <v>Preventivo</v>
      </c>
      <c r="M18" s="266">
        <f>IF(L18="Preventivo",VLOOKUP(Control!H75,'Medicion Riesgo'!$A$59:$C$81,2),0)</f>
        <v>2</v>
      </c>
      <c r="N18" s="266">
        <f t="shared" si="1"/>
        <v>1</v>
      </c>
      <c r="O18" s="266">
        <f t="shared" si="2"/>
        <v>20</v>
      </c>
      <c r="P18" s="174">
        <f t="shared" si="3"/>
        <v>20</v>
      </c>
      <c r="Q18" s="201" t="s">
        <v>538</v>
      </c>
      <c r="R18" s="201" t="s">
        <v>529</v>
      </c>
      <c r="S18" s="201" t="s">
        <v>530</v>
      </c>
      <c r="T18" s="286" t="s">
        <v>541</v>
      </c>
      <c r="U18" s="38" t="s">
        <v>531</v>
      </c>
      <c r="V18" s="95" t="s">
        <v>236</v>
      </c>
      <c r="W18" s="48">
        <v>1</v>
      </c>
    </row>
    <row r="19" spans="1:23" ht="112.5">
      <c r="A19" s="423"/>
      <c r="B19" s="487"/>
      <c r="C19" s="421"/>
      <c r="D19" s="201" t="s">
        <v>240</v>
      </c>
      <c r="E19" s="99">
        <f t="shared" si="4"/>
        <v>10</v>
      </c>
      <c r="F19" s="201" t="s">
        <v>241</v>
      </c>
      <c r="G19" s="201" t="s">
        <v>525</v>
      </c>
      <c r="H19" s="202">
        <v>1</v>
      </c>
      <c r="I19" s="172">
        <f>Impacto!$C$331</f>
        <v>10</v>
      </c>
      <c r="J19" s="174">
        <f t="shared" si="0"/>
        <v>10</v>
      </c>
      <c r="K19" s="94" t="s">
        <v>242</v>
      </c>
      <c r="L19" s="91" t="str">
        <f>IF(Control!B84="x","Preventivo",IF(Control!C84="x","Detectivo",IF(Control!D84="x","Correctivo","Error")))</f>
        <v>Preventivo</v>
      </c>
      <c r="M19" s="266">
        <f>IF(L19="Preventivo",VLOOKUP(Control!H84,'Medicion Riesgo'!$A$59:$C$81,2),0)</f>
        <v>2</v>
      </c>
      <c r="N19" s="266">
        <f t="shared" si="1"/>
        <v>1</v>
      </c>
      <c r="O19" s="266">
        <f t="shared" si="2"/>
        <v>10</v>
      </c>
      <c r="P19" s="174">
        <f t="shared" si="3"/>
        <v>10</v>
      </c>
      <c r="Q19" s="201" t="s">
        <v>538</v>
      </c>
      <c r="R19" s="201" t="s">
        <v>532</v>
      </c>
      <c r="S19" s="201" t="s">
        <v>533</v>
      </c>
      <c r="T19" s="222" t="s">
        <v>510</v>
      </c>
      <c r="U19" s="39" t="s">
        <v>534</v>
      </c>
      <c r="V19" s="95" t="s">
        <v>236</v>
      </c>
      <c r="W19" s="48">
        <v>1</v>
      </c>
    </row>
    <row r="20" spans="1:23" ht="67.5">
      <c r="A20" s="424"/>
      <c r="B20" s="488"/>
      <c r="C20" s="420"/>
      <c r="D20" s="201" t="s">
        <v>617</v>
      </c>
      <c r="E20" s="99">
        <f t="shared" si="4"/>
        <v>11</v>
      </c>
      <c r="F20" s="201" t="s">
        <v>618</v>
      </c>
      <c r="G20" s="201" t="s">
        <v>526</v>
      </c>
      <c r="H20" s="202">
        <v>1</v>
      </c>
      <c r="I20" s="172">
        <f>Impacto!$C$365</f>
        <v>10</v>
      </c>
      <c r="J20" s="174">
        <f t="shared" si="0"/>
        <v>10</v>
      </c>
      <c r="K20" s="94" t="s">
        <v>243</v>
      </c>
      <c r="L20" s="91" t="str">
        <f>IF(Control!B93="x","Preventivo",IF(Control!C93="x","Detectivo",IF(Control!D93="x","Correctivo","Error")))</f>
        <v>Preventivo</v>
      </c>
      <c r="M20" s="266">
        <f>IF(L20="Preventivo",VLOOKUP(Control!H93,'Medicion Riesgo'!$A$59:$C$81,2),0)</f>
        <v>2</v>
      </c>
      <c r="N20" s="266">
        <f t="shared" si="1"/>
        <v>1</v>
      </c>
      <c r="O20" s="266">
        <f t="shared" si="2"/>
        <v>10</v>
      </c>
      <c r="P20" s="174">
        <f t="shared" si="3"/>
        <v>10</v>
      </c>
      <c r="Q20" s="201" t="s">
        <v>538</v>
      </c>
      <c r="R20" s="201" t="s">
        <v>535</v>
      </c>
      <c r="S20" s="201" t="s">
        <v>536</v>
      </c>
      <c r="T20" s="284" t="s">
        <v>539</v>
      </c>
      <c r="U20" s="39" t="s">
        <v>537</v>
      </c>
      <c r="V20" s="95" t="s">
        <v>236</v>
      </c>
      <c r="W20" s="48">
        <v>1</v>
      </c>
    </row>
    <row r="21" spans="1:23" ht="78.75">
      <c r="A21" s="96" t="s">
        <v>244</v>
      </c>
      <c r="B21" s="118" t="s">
        <v>333</v>
      </c>
      <c r="C21" s="81" t="s">
        <v>245</v>
      </c>
      <c r="D21" s="304" t="s">
        <v>246</v>
      </c>
      <c r="E21" s="99">
        <f t="shared" si="4"/>
        <v>12</v>
      </c>
      <c r="F21" s="304" t="s">
        <v>247</v>
      </c>
      <c r="G21" s="203" t="s">
        <v>542</v>
      </c>
      <c r="H21" s="204">
        <v>5</v>
      </c>
      <c r="I21" s="172">
        <f>Impacto!$C$399</f>
        <v>10</v>
      </c>
      <c r="J21" s="174">
        <f t="shared" si="0"/>
        <v>50</v>
      </c>
      <c r="K21" s="97" t="s">
        <v>248</v>
      </c>
      <c r="L21" s="91" t="str">
        <f>IF(Control!B102="x","Preventivo",IF(Control!C102="x","Detectivo",IF(Control!D102="x","Correctivo","Error")))</f>
        <v>Preventivo</v>
      </c>
      <c r="M21" s="266">
        <f>IF(L21="Preventivo",VLOOKUP(Control!H102,'Medicion Riesgo'!$A$59:$C$81,2),0)</f>
        <v>2</v>
      </c>
      <c r="N21" s="266">
        <f t="shared" si="1"/>
        <v>3</v>
      </c>
      <c r="O21" s="266">
        <f t="shared" si="2"/>
        <v>10</v>
      </c>
      <c r="P21" s="174">
        <f t="shared" si="3"/>
        <v>30</v>
      </c>
      <c r="Q21" s="202" t="s">
        <v>546</v>
      </c>
      <c r="R21" s="202" t="s">
        <v>543</v>
      </c>
      <c r="S21" s="202" t="s">
        <v>544</v>
      </c>
      <c r="T21" s="284" t="s">
        <v>547</v>
      </c>
      <c r="U21" s="37" t="s">
        <v>545</v>
      </c>
      <c r="V21" s="95" t="s">
        <v>249</v>
      </c>
      <c r="W21" s="48">
        <v>1</v>
      </c>
    </row>
    <row r="22" spans="1:23" ht="123.75">
      <c r="A22" s="82" t="s">
        <v>297</v>
      </c>
      <c r="B22" s="118" t="s">
        <v>336</v>
      </c>
      <c r="C22" s="81" t="s">
        <v>98</v>
      </c>
      <c r="D22" s="205" t="s">
        <v>548</v>
      </c>
      <c r="E22" s="99">
        <f t="shared" si="4"/>
        <v>13</v>
      </c>
      <c r="F22" s="201" t="s">
        <v>549</v>
      </c>
      <c r="G22" s="201" t="s">
        <v>550</v>
      </c>
      <c r="H22" s="202">
        <v>5</v>
      </c>
      <c r="I22" s="172">
        <f>Impacto!$C$433</f>
        <v>20</v>
      </c>
      <c r="J22" s="174">
        <f t="shared" si="0"/>
        <v>100</v>
      </c>
      <c r="K22" s="37" t="s">
        <v>551</v>
      </c>
      <c r="L22" s="91" t="str">
        <f>IF(Control!B111="x","Preventivo",IF(Control!C111="x","Detectivo",IF(Control!D111="x","Correctivo","Error")))</f>
        <v>Preventivo</v>
      </c>
      <c r="M22" s="266">
        <f>IF(L22="Preventivo",VLOOKUP(Control!H111,'Medicion Riesgo'!$A$59:$C$81,2),0)</f>
        <v>0</v>
      </c>
      <c r="N22" s="266">
        <f t="shared" si="1"/>
        <v>5</v>
      </c>
      <c r="O22" s="266">
        <f t="shared" si="2"/>
        <v>20</v>
      </c>
      <c r="P22" s="174">
        <f t="shared" si="3"/>
        <v>100</v>
      </c>
      <c r="Q22" s="205" t="s">
        <v>552</v>
      </c>
      <c r="R22" s="205" t="s">
        <v>553</v>
      </c>
      <c r="S22" s="205" t="s">
        <v>554</v>
      </c>
      <c r="T22" s="222" t="s">
        <v>555</v>
      </c>
      <c r="U22" s="37" t="s">
        <v>556</v>
      </c>
      <c r="V22" s="82" t="s">
        <v>254</v>
      </c>
      <c r="W22" s="48">
        <v>1</v>
      </c>
    </row>
    <row r="23" spans="1:23" ht="78.75">
      <c r="A23" s="437" t="s">
        <v>628</v>
      </c>
      <c r="B23" s="439" t="s">
        <v>334</v>
      </c>
      <c r="C23" s="425" t="s">
        <v>53</v>
      </c>
      <c r="D23" s="316" t="s">
        <v>667</v>
      </c>
      <c r="E23" s="99">
        <f t="shared" si="4"/>
        <v>14</v>
      </c>
      <c r="F23" s="205" t="s">
        <v>106</v>
      </c>
      <c r="G23" s="209" t="s">
        <v>668</v>
      </c>
      <c r="H23" s="206">
        <v>5</v>
      </c>
      <c r="I23" s="172">
        <f>Impacto!$C$467</f>
        <v>10</v>
      </c>
      <c r="J23" s="174">
        <f t="shared" si="0"/>
        <v>50</v>
      </c>
      <c r="K23" s="37" t="s">
        <v>630</v>
      </c>
      <c r="L23" s="91" t="str">
        <f>IF(Control!B120="x","Preventivo",IF(Control!C120="x","Detectivo",IF(Control!D120="x","Correctivo","Error")))</f>
        <v>Preventivo</v>
      </c>
      <c r="M23" s="266">
        <f>IF(L23="Preventivo",VLOOKUP(Control!H120,'Medicion Riesgo'!$A$59:$C$81,2),0)</f>
        <v>0</v>
      </c>
      <c r="N23" s="266">
        <f t="shared" si="1"/>
        <v>5</v>
      </c>
      <c r="O23" s="266">
        <f t="shared" si="2"/>
        <v>10</v>
      </c>
      <c r="P23" s="174">
        <f t="shared" si="3"/>
        <v>50</v>
      </c>
      <c r="Q23" s="315">
        <v>43070</v>
      </c>
      <c r="R23" s="201" t="s">
        <v>669</v>
      </c>
      <c r="S23" s="201" t="s">
        <v>631</v>
      </c>
      <c r="T23" s="222"/>
      <c r="U23" s="37"/>
      <c r="V23" s="314" t="s">
        <v>52</v>
      </c>
      <c r="W23" s="48">
        <v>1</v>
      </c>
    </row>
    <row r="24" spans="1:23" ht="78.75">
      <c r="A24" s="419"/>
      <c r="B24" s="433"/>
      <c r="C24" s="421"/>
      <c r="D24" s="205" t="s">
        <v>632</v>
      </c>
      <c r="E24" s="99">
        <f t="shared" si="4"/>
        <v>15</v>
      </c>
      <c r="F24" s="205" t="s">
        <v>633</v>
      </c>
      <c r="G24" s="205" t="s">
        <v>634</v>
      </c>
      <c r="H24" s="206">
        <v>5</v>
      </c>
      <c r="I24" s="172">
        <f>Impacto!$C$501</f>
        <v>20</v>
      </c>
      <c r="J24" s="174">
        <f t="shared" si="0"/>
        <v>100</v>
      </c>
      <c r="K24" s="209" t="s">
        <v>635</v>
      </c>
      <c r="L24" s="91" t="str">
        <f>IF(Control!B129="x","Preventivo",IF(Control!C129="x","Detectivo",IF(Control!D129="x","Correctivo","Error")))</f>
        <v>Error</v>
      </c>
      <c r="M24" s="266">
        <f>IF(L24="Preventivo",VLOOKUP(Control!H129,'Medicion Riesgo'!$A$59:$C$81,2),0)</f>
        <v>0</v>
      </c>
      <c r="N24" s="266">
        <f t="shared" si="1"/>
        <v>5</v>
      </c>
      <c r="O24" s="266">
        <f t="shared" si="2"/>
        <v>20</v>
      </c>
      <c r="P24" s="174">
        <f t="shared" si="3"/>
        <v>100</v>
      </c>
      <c r="Q24" s="315">
        <v>43070</v>
      </c>
      <c r="R24" s="205" t="s">
        <v>636</v>
      </c>
      <c r="S24" s="205" t="s">
        <v>637</v>
      </c>
      <c r="T24" s="222"/>
      <c r="U24" s="37" t="s">
        <v>119</v>
      </c>
      <c r="V24" s="97" t="s">
        <v>115</v>
      </c>
      <c r="W24" s="48">
        <v>1</v>
      </c>
    </row>
    <row r="25" spans="1:23" ht="67.5">
      <c r="A25" s="419"/>
      <c r="B25" s="433"/>
      <c r="C25" s="421"/>
      <c r="D25" s="316" t="s">
        <v>670</v>
      </c>
      <c r="E25" s="99">
        <f t="shared" si="4"/>
        <v>16</v>
      </c>
      <c r="F25" s="205" t="s">
        <v>107</v>
      </c>
      <c r="G25" s="38" t="s">
        <v>638</v>
      </c>
      <c r="H25" s="206">
        <v>5</v>
      </c>
      <c r="I25" s="172">
        <f>Impacto!$C$535</f>
        <v>10</v>
      </c>
      <c r="J25" s="174">
        <f t="shared" si="0"/>
        <v>50</v>
      </c>
      <c r="K25" s="316" t="s">
        <v>639</v>
      </c>
      <c r="L25" s="91" t="str">
        <f>IF(Control!B138="x","Preventivo",IF(Control!C138="x","Detectivo",IF(Control!D138="x","Correctivo","Error")))</f>
        <v>Error</v>
      </c>
      <c r="M25" s="266">
        <f>IF(L25="Preventivo",VLOOKUP(Control!H138,'Medicion Riesgo'!$A$59:$C$81,2),0)</f>
        <v>0</v>
      </c>
      <c r="N25" s="266">
        <f t="shared" si="1"/>
        <v>5</v>
      </c>
      <c r="O25" s="266">
        <f t="shared" si="2"/>
        <v>10</v>
      </c>
      <c r="P25" s="174">
        <f t="shared" si="3"/>
        <v>50</v>
      </c>
      <c r="Q25" s="315">
        <v>43070</v>
      </c>
      <c r="R25" s="38" t="s">
        <v>640</v>
      </c>
      <c r="S25" s="316"/>
      <c r="T25" s="222">
        <v>43070</v>
      </c>
      <c r="U25" s="37"/>
      <c r="V25" s="313" t="s">
        <v>641</v>
      </c>
      <c r="W25" s="48">
        <v>1</v>
      </c>
    </row>
    <row r="26" spans="1:23" ht="90">
      <c r="A26" s="419"/>
      <c r="B26" s="433"/>
      <c r="C26" s="421"/>
      <c r="D26" s="207" t="s">
        <v>131</v>
      </c>
      <c r="E26" s="99">
        <f t="shared" si="4"/>
        <v>17</v>
      </c>
      <c r="F26" s="316" t="s">
        <v>671</v>
      </c>
      <c r="G26" s="317" t="s">
        <v>642</v>
      </c>
      <c r="H26" s="208">
        <v>5</v>
      </c>
      <c r="I26" s="172">
        <f>Impacto!$C$569</f>
        <v>10</v>
      </c>
      <c r="J26" s="174">
        <f t="shared" si="0"/>
        <v>50</v>
      </c>
      <c r="K26" s="317" t="s">
        <v>672</v>
      </c>
      <c r="L26" s="91" t="str">
        <f>IF(Control!B147="x","Preventivo",IF(Control!C147="x","Detectivo",IF(Control!D147="x","Correctivo","Error")))</f>
        <v>Error</v>
      </c>
      <c r="M26" s="266">
        <f>IF(L26="Preventivo",VLOOKUP(Control!H147,'Medicion Riesgo'!$A$59:$C$81,2),0)</f>
        <v>0</v>
      </c>
      <c r="N26" s="266">
        <f t="shared" si="1"/>
        <v>5</v>
      </c>
      <c r="O26" s="266">
        <f t="shared" si="2"/>
        <v>10</v>
      </c>
      <c r="P26" s="174">
        <f t="shared" si="3"/>
        <v>50</v>
      </c>
      <c r="Q26" s="315">
        <v>43070</v>
      </c>
      <c r="R26" s="317" t="s">
        <v>643</v>
      </c>
      <c r="S26" s="317" t="s">
        <v>644</v>
      </c>
      <c r="T26" s="222"/>
      <c r="U26" s="92" t="s">
        <v>673</v>
      </c>
      <c r="V26" s="314" t="s">
        <v>250</v>
      </c>
      <c r="W26" s="48">
        <v>1</v>
      </c>
    </row>
    <row r="27" spans="1:23" ht="101.25">
      <c r="A27" s="419"/>
      <c r="B27" s="433"/>
      <c r="C27" s="421"/>
      <c r="D27" s="205" t="s">
        <v>114</v>
      </c>
      <c r="E27" s="99">
        <f t="shared" si="4"/>
        <v>18</v>
      </c>
      <c r="F27" s="209" t="s">
        <v>110</v>
      </c>
      <c r="G27" s="205" t="s">
        <v>645</v>
      </c>
      <c r="H27" s="206">
        <v>5</v>
      </c>
      <c r="I27" s="172">
        <f>Impacto!$C$603</f>
        <v>10</v>
      </c>
      <c r="J27" s="174">
        <f t="shared" si="0"/>
        <v>50</v>
      </c>
      <c r="K27" s="60" t="s">
        <v>646</v>
      </c>
      <c r="L27" s="91" t="str">
        <f>IF(Control!B156="x","Preventivo",IF(Control!C156="x","Detectivo",IF(Control!D156="x","Correctivo","Error")))</f>
        <v>Error</v>
      </c>
      <c r="M27" s="266">
        <f>IF(L27="Preventivo",VLOOKUP(Control!H156,'Medicion Riesgo'!$A$59:$C$81,2),0)</f>
        <v>0</v>
      </c>
      <c r="N27" s="266">
        <f t="shared" si="1"/>
        <v>5</v>
      </c>
      <c r="O27" s="266">
        <f t="shared" si="2"/>
        <v>10</v>
      </c>
      <c r="P27" s="174">
        <f t="shared" si="3"/>
        <v>50</v>
      </c>
      <c r="Q27" s="315">
        <v>43070</v>
      </c>
      <c r="R27" s="205" t="s">
        <v>649</v>
      </c>
      <c r="S27" s="205" t="s">
        <v>647</v>
      </c>
      <c r="T27" s="222">
        <v>43070</v>
      </c>
      <c r="U27" s="92"/>
      <c r="V27" s="97" t="s">
        <v>648</v>
      </c>
      <c r="W27" s="48">
        <v>1</v>
      </c>
    </row>
    <row r="28" spans="1:23" ht="90">
      <c r="A28" s="419"/>
      <c r="B28" s="433"/>
      <c r="C28" s="421"/>
      <c r="D28" s="60" t="s">
        <v>675</v>
      </c>
      <c r="E28" s="99">
        <f t="shared" si="4"/>
        <v>19</v>
      </c>
      <c r="F28" s="209" t="s">
        <v>132</v>
      </c>
      <c r="G28" s="317" t="s">
        <v>645</v>
      </c>
      <c r="H28" s="210">
        <v>5</v>
      </c>
      <c r="I28" s="172">
        <f>Impacto!$C$637</f>
        <v>10</v>
      </c>
      <c r="J28" s="174">
        <f t="shared" si="0"/>
        <v>50</v>
      </c>
      <c r="K28" s="317" t="s">
        <v>650</v>
      </c>
      <c r="L28" s="91" t="str">
        <f>IF(Control!B165="x","Preventivo",IF(Control!C165="x","Detectivo",IF(Control!D165="x","Correctivo","Error")))</f>
        <v>Error</v>
      </c>
      <c r="M28" s="266">
        <f>IF(L28="Preventivo",VLOOKUP(Control!H165,'Medicion Riesgo'!$A$59:$C$81,2),0)</f>
        <v>0</v>
      </c>
      <c r="N28" s="266">
        <f t="shared" si="1"/>
        <v>5</v>
      </c>
      <c r="O28" s="266">
        <f t="shared" si="2"/>
        <v>10</v>
      </c>
      <c r="P28" s="174">
        <f t="shared" si="3"/>
        <v>50</v>
      </c>
      <c r="Q28" s="323">
        <v>43070</v>
      </c>
      <c r="R28" s="322" t="s">
        <v>674</v>
      </c>
      <c r="S28" s="317" t="s">
        <v>651</v>
      </c>
      <c r="T28" s="222">
        <v>43070</v>
      </c>
      <c r="U28" s="37" t="s">
        <v>251</v>
      </c>
      <c r="V28" s="97" t="s">
        <v>116</v>
      </c>
      <c r="W28" s="48">
        <v>1</v>
      </c>
    </row>
    <row r="29" spans="1:23" ht="135">
      <c r="A29" s="419"/>
      <c r="B29" s="433"/>
      <c r="C29" s="421"/>
      <c r="D29" s="316" t="s">
        <v>676</v>
      </c>
      <c r="E29" s="99">
        <f t="shared" si="4"/>
        <v>20</v>
      </c>
      <c r="F29" s="205" t="s">
        <v>108</v>
      </c>
      <c r="G29" s="317" t="s">
        <v>652</v>
      </c>
      <c r="H29" s="210">
        <v>5</v>
      </c>
      <c r="I29" s="172">
        <f>Impacto!$C$671</f>
        <v>10</v>
      </c>
      <c r="J29" s="174">
        <f t="shared" si="0"/>
        <v>50</v>
      </c>
      <c r="K29" s="209" t="s">
        <v>653</v>
      </c>
      <c r="L29" s="91" t="str">
        <f>IF(Control!B174="x","Preventivo",IF(Control!C174="x","Detectivo",IF(Control!D174="x","Correctivo","Error")))</f>
        <v>Error</v>
      </c>
      <c r="M29" s="266">
        <f>IF(L29="Preventivo",VLOOKUP(Control!H174,'Medicion Riesgo'!$A$59:$C$81,2),0)</f>
        <v>0</v>
      </c>
      <c r="N29" s="266">
        <f t="shared" si="1"/>
        <v>5</v>
      </c>
      <c r="O29" s="266">
        <f t="shared" si="2"/>
        <v>10</v>
      </c>
      <c r="P29" s="174">
        <f t="shared" si="3"/>
        <v>50</v>
      </c>
      <c r="Q29" s="319">
        <v>43070</v>
      </c>
      <c r="R29" s="38" t="s">
        <v>654</v>
      </c>
      <c r="S29" s="209" t="s">
        <v>655</v>
      </c>
      <c r="T29" s="222"/>
      <c r="U29" s="38"/>
      <c r="V29" s="314" t="s">
        <v>656</v>
      </c>
      <c r="W29" s="48">
        <v>1</v>
      </c>
    </row>
    <row r="30" spans="1:23" ht="225">
      <c r="A30" s="419"/>
      <c r="B30" s="433"/>
      <c r="C30" s="421"/>
      <c r="D30" s="316" t="s">
        <v>657</v>
      </c>
      <c r="E30" s="99">
        <f t="shared" si="4"/>
        <v>21</v>
      </c>
      <c r="F30" s="205" t="s">
        <v>109</v>
      </c>
      <c r="G30" s="205" t="s">
        <v>658</v>
      </c>
      <c r="H30" s="206">
        <v>5</v>
      </c>
      <c r="I30" s="172">
        <f>Impacto!$C$705</f>
        <v>5</v>
      </c>
      <c r="J30" s="174">
        <f t="shared" si="0"/>
        <v>25</v>
      </c>
      <c r="K30" s="316" t="s">
        <v>659</v>
      </c>
      <c r="L30" s="91" t="str">
        <f>IF(Control!B183="x","Preventivo",IF(Control!C183="x","Detectivo",IF(Control!D183="x","Correctivo","Error")))</f>
        <v>Error</v>
      </c>
      <c r="M30" s="266">
        <f>IF(L30="Preventivo",VLOOKUP(Control!H183,'Medicion Riesgo'!$A$59:$C$81,2),0)</f>
        <v>0</v>
      </c>
      <c r="N30" s="266">
        <f t="shared" si="1"/>
        <v>5</v>
      </c>
      <c r="O30" s="266">
        <f t="shared" si="2"/>
        <v>5</v>
      </c>
      <c r="P30" s="174">
        <f t="shared" si="3"/>
        <v>25</v>
      </c>
      <c r="Q30" s="319">
        <v>43070</v>
      </c>
      <c r="R30" s="37" t="s">
        <v>660</v>
      </c>
      <c r="S30" s="209" t="s">
        <v>661</v>
      </c>
      <c r="T30" s="222">
        <v>43070</v>
      </c>
      <c r="U30" s="38"/>
      <c r="V30" s="314" t="s">
        <v>117</v>
      </c>
      <c r="W30" s="48">
        <v>1</v>
      </c>
    </row>
    <row r="31" spans="1:23" ht="185.1" customHeight="1">
      <c r="A31" s="419"/>
      <c r="B31" s="433"/>
      <c r="C31" s="421"/>
      <c r="D31" s="316" t="s">
        <v>662</v>
      </c>
      <c r="E31" s="99">
        <f t="shared" si="4"/>
        <v>22</v>
      </c>
      <c r="F31" s="316" t="s">
        <v>663</v>
      </c>
      <c r="G31" s="320" t="s">
        <v>664</v>
      </c>
      <c r="H31" s="206">
        <v>5</v>
      </c>
      <c r="I31" s="172">
        <f>Impacto!$C$739</f>
        <v>10</v>
      </c>
      <c r="J31" s="174">
        <f t="shared" si="0"/>
        <v>50</v>
      </c>
      <c r="K31" s="209" t="s">
        <v>665</v>
      </c>
      <c r="L31" s="91" t="str">
        <f>IF(Control!B192="x","Preventivo",IF(Control!C192="x","Detectivo",IF(Control!D192="x","Correctivo","Error")))</f>
        <v>Error</v>
      </c>
      <c r="M31" s="266">
        <f>IF(L31="Preventivo",VLOOKUP(Control!H192,'Medicion Riesgo'!$A$59:$C$81,2),0)</f>
        <v>0</v>
      </c>
      <c r="N31" s="266">
        <f t="shared" si="1"/>
        <v>5</v>
      </c>
      <c r="O31" s="266">
        <f t="shared" si="2"/>
        <v>10</v>
      </c>
      <c r="P31" s="174">
        <f t="shared" si="3"/>
        <v>50</v>
      </c>
      <c r="Q31" s="319">
        <v>43040</v>
      </c>
      <c r="R31" s="316" t="s">
        <v>666</v>
      </c>
      <c r="S31" s="317" t="s">
        <v>677</v>
      </c>
      <c r="T31" s="321">
        <v>43040</v>
      </c>
      <c r="U31" s="37"/>
      <c r="V31" s="313" t="s">
        <v>118</v>
      </c>
      <c r="W31" s="48">
        <v>1</v>
      </c>
    </row>
    <row r="32" spans="1:23" ht="146.25">
      <c r="A32" s="418" t="s">
        <v>252</v>
      </c>
      <c r="B32" s="444" t="s">
        <v>335</v>
      </c>
      <c r="C32" s="418" t="s">
        <v>253</v>
      </c>
      <c r="D32" s="305" t="s">
        <v>557</v>
      </c>
      <c r="E32" s="99">
        <f>E31+1</f>
        <v>23</v>
      </c>
      <c r="F32" s="205" t="s">
        <v>558</v>
      </c>
      <c r="G32" s="205" t="s">
        <v>559</v>
      </c>
      <c r="H32" s="206">
        <v>3</v>
      </c>
      <c r="I32" s="172">
        <f>Impacto!$C$773</f>
        <v>5</v>
      </c>
      <c r="J32" s="174">
        <f t="shared" si="0"/>
        <v>15</v>
      </c>
      <c r="K32" s="38" t="s">
        <v>560</v>
      </c>
      <c r="L32" s="91" t="str">
        <f>IF(Control!B201="x","Preventivo",IF(Control!C201="x","Detectivo",IF(Control!D201="x","Correctivo","Error")))</f>
        <v>Error</v>
      </c>
      <c r="M32" s="266">
        <f>IF(L32="Preventivo",VLOOKUP(Control!H201,'Medicion Riesgo'!$A$59:$C$81,2),0)</f>
        <v>0</v>
      </c>
      <c r="N32" s="266">
        <f t="shared" si="1"/>
        <v>3</v>
      </c>
      <c r="O32" s="266">
        <f t="shared" si="2"/>
        <v>5</v>
      </c>
      <c r="P32" s="174">
        <f t="shared" si="3"/>
        <v>15</v>
      </c>
      <c r="Q32" s="209" t="s">
        <v>546</v>
      </c>
      <c r="R32" s="210" t="s">
        <v>561</v>
      </c>
      <c r="S32" s="210" t="s">
        <v>562</v>
      </c>
      <c r="T32" s="284" t="s">
        <v>555</v>
      </c>
      <c r="U32" s="37" t="s">
        <v>563</v>
      </c>
      <c r="V32" s="95" t="s">
        <v>564</v>
      </c>
      <c r="W32" s="48">
        <v>1</v>
      </c>
    </row>
    <row r="33" spans="1:23" ht="67.5">
      <c r="A33" s="418"/>
      <c r="B33" s="488"/>
      <c r="C33" s="418"/>
      <c r="D33" s="305" t="s">
        <v>255</v>
      </c>
      <c r="E33" s="99">
        <f>E32+1</f>
        <v>24</v>
      </c>
      <c r="F33" s="205" t="s">
        <v>256</v>
      </c>
      <c r="G33" s="209" t="s">
        <v>565</v>
      </c>
      <c r="H33" s="206">
        <v>2</v>
      </c>
      <c r="I33" s="172">
        <f>Impacto!$C$807</f>
        <v>5</v>
      </c>
      <c r="J33" s="174">
        <f t="shared" si="0"/>
        <v>10</v>
      </c>
      <c r="K33" s="37" t="s">
        <v>257</v>
      </c>
      <c r="L33" s="91" t="str">
        <f>IF(Control!B210="x","Preventivo",IF(Control!C210="x","Detectivo",IF(Control!D210="x","Correctivo","Error")))</f>
        <v>Error</v>
      </c>
      <c r="M33" s="266">
        <f>IF(L34="Preventivo",VLOOKUP(Control!H210,'Medicion Riesgo'!$A$59:$C$81,2),0)</f>
        <v>0</v>
      </c>
      <c r="N33" s="266">
        <f t="shared" ref="N33:N56" si="5">IF(H33-M34&lt;1,1,H33-M34)</f>
        <v>1</v>
      </c>
      <c r="O33" s="266">
        <f t="shared" si="2"/>
        <v>5</v>
      </c>
      <c r="P33" s="174">
        <f t="shared" si="3"/>
        <v>5</v>
      </c>
      <c r="Q33" s="209" t="s">
        <v>546</v>
      </c>
      <c r="R33" s="205" t="s">
        <v>566</v>
      </c>
      <c r="S33" s="205" t="s">
        <v>567</v>
      </c>
      <c r="T33" s="284" t="s">
        <v>555</v>
      </c>
      <c r="U33" s="37" t="s">
        <v>568</v>
      </c>
      <c r="V33" s="82" t="s">
        <v>98</v>
      </c>
      <c r="W33" s="48">
        <v>1</v>
      </c>
    </row>
    <row r="34" spans="1:23" ht="56.25">
      <c r="A34" s="473" t="s">
        <v>298</v>
      </c>
      <c r="B34" s="444" t="s">
        <v>337</v>
      </c>
      <c r="C34" s="425" t="s">
        <v>299</v>
      </c>
      <c r="D34" s="201" t="s">
        <v>300</v>
      </c>
      <c r="E34" s="99">
        <f t="shared" si="4"/>
        <v>25</v>
      </c>
      <c r="F34" s="211" t="s">
        <v>301</v>
      </c>
      <c r="G34" s="211" t="s">
        <v>569</v>
      </c>
      <c r="H34" s="212">
        <v>5</v>
      </c>
      <c r="I34" s="172">
        <f>Impacto!$C$841</f>
        <v>10</v>
      </c>
      <c r="J34" s="174">
        <f t="shared" si="0"/>
        <v>50</v>
      </c>
      <c r="K34" s="38" t="s">
        <v>302</v>
      </c>
      <c r="L34" s="91" t="str">
        <f>IF(Control!B219="x","Preventivo",IF(Control!C219="x","Detectivo",IF(Control!D219="x","Correctivo","Error")))</f>
        <v>Preventivo</v>
      </c>
      <c r="M34" s="266">
        <f>IF(L34="Preventivo",VLOOKUP(Control!H219,'Medicion Riesgo'!$A$59:$C$81,2),0)</f>
        <v>2</v>
      </c>
      <c r="N34" s="266">
        <f t="shared" si="5"/>
        <v>5</v>
      </c>
      <c r="O34" s="266">
        <f t="shared" si="2"/>
        <v>10</v>
      </c>
      <c r="P34" s="174">
        <f t="shared" si="3"/>
        <v>50</v>
      </c>
      <c r="Q34" s="209" t="s">
        <v>546</v>
      </c>
      <c r="R34" s="209" t="s">
        <v>619</v>
      </c>
      <c r="S34" s="209" t="s">
        <v>620</v>
      </c>
      <c r="T34" s="222" t="s">
        <v>547</v>
      </c>
      <c r="U34" s="38" t="s">
        <v>303</v>
      </c>
      <c r="V34" s="97" t="s">
        <v>304</v>
      </c>
      <c r="W34" s="48">
        <v>1</v>
      </c>
    </row>
    <row r="35" spans="1:23" ht="101.25">
      <c r="A35" s="473"/>
      <c r="B35" s="487"/>
      <c r="C35" s="421"/>
      <c r="D35" s="37" t="s">
        <v>622</v>
      </c>
      <c r="E35" s="309">
        <f t="shared" si="4"/>
        <v>26</v>
      </c>
      <c r="F35" s="98" t="s">
        <v>623</v>
      </c>
      <c r="G35" s="38" t="s">
        <v>624</v>
      </c>
      <c r="H35" s="212">
        <v>5</v>
      </c>
      <c r="I35" s="172">
        <f>Impacto!$C$875</f>
        <v>5</v>
      </c>
      <c r="J35" s="174">
        <f t="shared" si="0"/>
        <v>25</v>
      </c>
      <c r="K35" s="312" t="s">
        <v>305</v>
      </c>
      <c r="L35" s="91" t="str">
        <f>IF(Control!B228="x","Preventivo",IF(Control!C228="x","Detectivo",IF(Control!D228="x","Correctivo","Error")))</f>
        <v>Preventivo</v>
      </c>
      <c r="M35" s="266">
        <f>IF(L35="Preventivo",VLOOKUP(Control!H228,'Medicion Riesgo'!$A$59:$C$81,2),0)</f>
        <v>0</v>
      </c>
      <c r="N35" s="266">
        <f t="shared" si="5"/>
        <v>3</v>
      </c>
      <c r="O35" s="266">
        <f t="shared" si="2"/>
        <v>5</v>
      </c>
      <c r="P35" s="174">
        <f t="shared" si="3"/>
        <v>15</v>
      </c>
      <c r="Q35" s="205"/>
      <c r="R35" s="205"/>
      <c r="S35" s="205"/>
      <c r="T35" s="222"/>
      <c r="U35" s="38" t="s">
        <v>306</v>
      </c>
      <c r="V35" s="97" t="s">
        <v>304</v>
      </c>
      <c r="W35" s="48">
        <v>1</v>
      </c>
    </row>
    <row r="36" spans="1:23" ht="90">
      <c r="A36" s="473"/>
      <c r="B36" s="488"/>
      <c r="C36" s="474"/>
      <c r="D36" s="201" t="s">
        <v>621</v>
      </c>
      <c r="E36" s="99">
        <f t="shared" si="4"/>
        <v>27</v>
      </c>
      <c r="F36" s="211" t="s">
        <v>307</v>
      </c>
      <c r="G36" s="211" t="s">
        <v>569</v>
      </c>
      <c r="H36" s="212">
        <v>5</v>
      </c>
      <c r="I36" s="172">
        <f>Impacto!$C$909</f>
        <v>10</v>
      </c>
      <c r="J36" s="174">
        <f t="shared" si="0"/>
        <v>50</v>
      </c>
      <c r="K36" s="41" t="s">
        <v>308</v>
      </c>
      <c r="L36" s="91" t="str">
        <f>IF(Control!B237="x","Preventivo",IF(Control!C237="x","Detectivo",IF(Control!D237="x","Correctivo","Error")))</f>
        <v>Preventivo</v>
      </c>
      <c r="M36" s="266">
        <f>IF(L36="Preventivo",VLOOKUP(Control!H237,'Medicion Riesgo'!$A$59:$C$81,2),0)</f>
        <v>2</v>
      </c>
      <c r="N36" s="266">
        <f t="shared" si="5"/>
        <v>5</v>
      </c>
      <c r="O36" s="266">
        <f t="shared" si="2"/>
        <v>10</v>
      </c>
      <c r="P36" s="174">
        <f t="shared" si="3"/>
        <v>50</v>
      </c>
      <c r="Q36" s="207" t="s">
        <v>538</v>
      </c>
      <c r="R36" s="207" t="s">
        <v>625</v>
      </c>
      <c r="S36" s="207" t="s">
        <v>627</v>
      </c>
      <c r="T36" s="284" t="s">
        <v>539</v>
      </c>
      <c r="U36" s="94" t="s">
        <v>626</v>
      </c>
      <c r="V36" s="97" t="s">
        <v>309</v>
      </c>
      <c r="W36" s="48">
        <v>1</v>
      </c>
    </row>
    <row r="37" spans="1:23" ht="123.75">
      <c r="A37" s="420" t="s">
        <v>258</v>
      </c>
      <c r="B37" s="444" t="s">
        <v>380</v>
      </c>
      <c r="C37" s="421" t="s">
        <v>52</v>
      </c>
      <c r="D37" s="213" t="s">
        <v>259</v>
      </c>
      <c r="E37" s="99">
        <f t="shared" si="4"/>
        <v>28</v>
      </c>
      <c r="F37" s="199" t="s">
        <v>260</v>
      </c>
      <c r="G37" s="199"/>
      <c r="H37" s="200"/>
      <c r="I37" s="172">
        <f>Impacto!$C$943</f>
        <v>5</v>
      </c>
      <c r="J37" s="174">
        <f t="shared" si="0"/>
        <v>0</v>
      </c>
      <c r="K37" s="220" t="s">
        <v>434</v>
      </c>
      <c r="L37" s="91" t="str">
        <f>IF(Control!B246="x","Preventivo",IF(Control!C246="x","Detectivo",IF(Control!D246="x","Correctivo","Error")))</f>
        <v>Error</v>
      </c>
      <c r="M37" s="266">
        <f>IF(L37="Preventivo",VLOOKUP(Control!H246,'Medicion Riesgo'!$A$59:$C$81,2),0)</f>
        <v>0</v>
      </c>
      <c r="N37" s="266">
        <f t="shared" si="5"/>
        <v>1</v>
      </c>
      <c r="O37" s="266">
        <f t="shared" si="2"/>
        <v>5</v>
      </c>
      <c r="P37" s="174">
        <f t="shared" si="3"/>
        <v>5</v>
      </c>
      <c r="Q37" s="208"/>
      <c r="R37" s="208"/>
      <c r="S37" s="208"/>
      <c r="T37" s="222"/>
      <c r="U37" s="39" t="s">
        <v>261</v>
      </c>
      <c r="V37" s="97" t="s">
        <v>52</v>
      </c>
      <c r="W37" s="48">
        <v>1</v>
      </c>
    </row>
    <row r="38" spans="1:23" ht="90">
      <c r="A38" s="418"/>
      <c r="B38" s="446"/>
      <c r="C38" s="421"/>
      <c r="D38" s="213" t="s">
        <v>262</v>
      </c>
      <c r="E38" s="99">
        <f t="shared" si="4"/>
        <v>29</v>
      </c>
      <c r="F38" s="213" t="s">
        <v>263</v>
      </c>
      <c r="G38" s="213"/>
      <c r="H38" s="214"/>
      <c r="I38" s="172">
        <f>Impacto!$C$977</f>
        <v>5</v>
      </c>
      <c r="J38" s="174">
        <f t="shared" si="0"/>
        <v>0</v>
      </c>
      <c r="K38" s="219" t="s">
        <v>432</v>
      </c>
      <c r="L38" s="91" t="str">
        <f>IF(Control!B255="x","Preventivo",IF(Control!C255="x","Detectivo",IF(Control!D255="x","Correctivo","Error")))</f>
        <v>Error</v>
      </c>
      <c r="M38" s="266">
        <f>IF(L38="Preventivo",VLOOKUP(Control!H255,'Medicion Riesgo'!$A$59:$C$81,2),0)</f>
        <v>0</v>
      </c>
      <c r="N38" s="266">
        <f t="shared" si="5"/>
        <v>1</v>
      </c>
      <c r="O38" s="266">
        <f t="shared" si="2"/>
        <v>5</v>
      </c>
      <c r="P38" s="174">
        <f t="shared" si="3"/>
        <v>5</v>
      </c>
      <c r="Q38" s="214"/>
      <c r="R38" s="214"/>
      <c r="S38" s="214"/>
      <c r="T38" s="222"/>
      <c r="U38" s="39" t="s">
        <v>264</v>
      </c>
      <c r="V38" s="97" t="s">
        <v>52</v>
      </c>
      <c r="W38" s="48">
        <v>1</v>
      </c>
    </row>
    <row r="39" spans="1:23" ht="67.5">
      <c r="A39" s="426" t="s">
        <v>275</v>
      </c>
      <c r="B39" s="508" t="s">
        <v>338</v>
      </c>
      <c r="C39" s="429" t="s">
        <v>381</v>
      </c>
      <c r="D39" s="217" t="s">
        <v>276</v>
      </c>
      <c r="E39" s="99">
        <f t="shared" si="4"/>
        <v>30</v>
      </c>
      <c r="F39" s="213" t="s">
        <v>277</v>
      </c>
      <c r="G39" s="213"/>
      <c r="H39" s="214"/>
      <c r="I39" s="172">
        <f>Impacto!$C$1011</f>
        <v>5</v>
      </c>
      <c r="J39" s="174">
        <f t="shared" si="0"/>
        <v>0</v>
      </c>
      <c r="K39" s="39" t="s">
        <v>278</v>
      </c>
      <c r="L39" s="91" t="str">
        <f>IF(Control!B264="x","Preventivo",IF(Control!C264="x","Detectivo",IF(Control!D264="x","Correctivo","Error")))</f>
        <v>Error</v>
      </c>
      <c r="M39" s="266">
        <f>IF(L39="Preventivo",VLOOKUP(Control!H264,'Medicion Riesgo'!$A$59:$C$81,2),0)</f>
        <v>0</v>
      </c>
      <c r="N39" s="266">
        <f t="shared" si="5"/>
        <v>1</v>
      </c>
      <c r="O39" s="266">
        <f t="shared" si="2"/>
        <v>5</v>
      </c>
      <c r="P39" s="174">
        <f t="shared" si="3"/>
        <v>5</v>
      </c>
      <c r="Q39" s="213"/>
      <c r="R39" s="213"/>
      <c r="S39" s="213"/>
      <c r="T39" s="222"/>
      <c r="U39" s="41" t="s">
        <v>279</v>
      </c>
      <c r="V39" s="42" t="s">
        <v>52</v>
      </c>
      <c r="W39" s="48">
        <v>1</v>
      </c>
    </row>
    <row r="40" spans="1:23" ht="78.75">
      <c r="A40" s="427"/>
      <c r="B40" s="509"/>
      <c r="C40" s="430"/>
      <c r="D40" s="217" t="s">
        <v>280</v>
      </c>
      <c r="E40" s="99">
        <f t="shared" si="4"/>
        <v>31</v>
      </c>
      <c r="F40" s="213" t="s">
        <v>281</v>
      </c>
      <c r="G40" s="213"/>
      <c r="H40" s="214"/>
      <c r="I40" s="172">
        <f>Impacto!$C$1045</f>
        <v>5</v>
      </c>
      <c r="J40" s="174">
        <f t="shared" si="0"/>
        <v>0</v>
      </c>
      <c r="K40" s="39" t="s">
        <v>282</v>
      </c>
      <c r="L40" s="91" t="str">
        <f>IF(Control!B273="x","Preventivo",IF(Control!C273="x","Detectivo",IF(Control!D273="x","Correctivo","Error")))</f>
        <v>Error</v>
      </c>
      <c r="M40" s="266">
        <f>IF(L40="Preventivo",VLOOKUP(Control!H273,'Medicion Riesgo'!$A$59:$C$81,2),0)</f>
        <v>0</v>
      </c>
      <c r="N40" s="266">
        <f t="shared" si="5"/>
        <v>1</v>
      </c>
      <c r="O40" s="266">
        <f t="shared" si="2"/>
        <v>5</v>
      </c>
      <c r="P40" s="174">
        <f t="shared" si="3"/>
        <v>5</v>
      </c>
      <c r="Q40" s="213"/>
      <c r="R40" s="213"/>
      <c r="S40" s="213"/>
      <c r="T40" s="222"/>
      <c r="U40" s="98" t="s">
        <v>283</v>
      </c>
      <c r="V40" s="42" t="s">
        <v>52</v>
      </c>
      <c r="W40" s="48">
        <v>1</v>
      </c>
    </row>
    <row r="41" spans="1:23" ht="45">
      <c r="A41" s="427"/>
      <c r="B41" s="509"/>
      <c r="C41" s="430"/>
      <c r="D41" s="217" t="s">
        <v>284</v>
      </c>
      <c r="E41" s="99">
        <f t="shared" si="4"/>
        <v>32</v>
      </c>
      <c r="F41" s="205" t="s">
        <v>285</v>
      </c>
      <c r="G41" s="205"/>
      <c r="H41" s="206"/>
      <c r="I41" s="172">
        <f>Impacto!$C$1079</f>
        <v>5</v>
      </c>
      <c r="J41" s="174">
        <f t="shared" si="0"/>
        <v>0</v>
      </c>
      <c r="K41" s="39" t="s">
        <v>460</v>
      </c>
      <c r="L41" s="91" t="str">
        <f>IF(Control!B282="x","Preventivo",IF(Control!C282="x","Detectivo",IF(Control!D282="x","Correctivo","Error")))</f>
        <v>Error</v>
      </c>
      <c r="M41" s="266">
        <f>IF(L41="Preventivo",VLOOKUP(Control!H282,'Medicion Riesgo'!$A$59:$C$81,2),0)</f>
        <v>0</v>
      </c>
      <c r="N41" s="266">
        <f t="shared" si="5"/>
        <v>1</v>
      </c>
      <c r="O41" s="266">
        <f t="shared" si="2"/>
        <v>5</v>
      </c>
      <c r="P41" s="174">
        <f t="shared" si="3"/>
        <v>5</v>
      </c>
      <c r="Q41" s="213"/>
      <c r="R41" s="213"/>
      <c r="S41" s="213"/>
      <c r="T41" s="222"/>
      <c r="U41" s="39" t="s">
        <v>286</v>
      </c>
      <c r="V41" s="42" t="s">
        <v>52</v>
      </c>
      <c r="W41" s="48">
        <v>1</v>
      </c>
    </row>
    <row r="42" spans="1:23" ht="56.25">
      <c r="A42" s="427"/>
      <c r="B42" s="509"/>
      <c r="C42" s="430"/>
      <c r="D42" s="217" t="s">
        <v>287</v>
      </c>
      <c r="E42" s="99">
        <f t="shared" si="4"/>
        <v>33</v>
      </c>
      <c r="F42" s="205" t="s">
        <v>288</v>
      </c>
      <c r="G42" s="205"/>
      <c r="H42" s="206"/>
      <c r="I42" s="172">
        <f>Impacto!$C$1113</f>
        <v>5</v>
      </c>
      <c r="J42" s="174">
        <f t="shared" si="0"/>
        <v>0</v>
      </c>
      <c r="K42" s="39" t="s">
        <v>289</v>
      </c>
      <c r="L42" s="91" t="str">
        <f>IF(Control!B291="x","Preventivo",IF(Control!C291="x","Detectivo",IF(Control!D291="x","Correctivo","Error")))</f>
        <v>Error</v>
      </c>
      <c r="M42" s="266">
        <f>IF(L42="Preventivo",VLOOKUP(Control!H291,'Medicion Riesgo'!$A$59:$C$81,2),0)</f>
        <v>0</v>
      </c>
      <c r="N42" s="266">
        <f t="shared" si="5"/>
        <v>1</v>
      </c>
      <c r="O42" s="266">
        <f t="shared" si="2"/>
        <v>5</v>
      </c>
      <c r="P42" s="174">
        <f t="shared" si="3"/>
        <v>5</v>
      </c>
      <c r="Q42" s="213"/>
      <c r="R42" s="213"/>
      <c r="S42" s="213"/>
      <c r="T42" s="222"/>
      <c r="U42" s="38" t="s">
        <v>435</v>
      </c>
      <c r="V42" s="42" t="s">
        <v>52</v>
      </c>
      <c r="W42" s="48">
        <v>1</v>
      </c>
    </row>
    <row r="43" spans="1:23" ht="56.25">
      <c r="A43" s="427"/>
      <c r="B43" s="509"/>
      <c r="C43" s="430"/>
      <c r="D43" s="217" t="s">
        <v>290</v>
      </c>
      <c r="E43" s="99">
        <f t="shared" si="4"/>
        <v>34</v>
      </c>
      <c r="F43" s="205" t="s">
        <v>291</v>
      </c>
      <c r="G43" s="205"/>
      <c r="H43" s="206"/>
      <c r="I43" s="172">
        <f>Impacto!$C$1147</f>
        <v>5</v>
      </c>
      <c r="J43" s="174">
        <f t="shared" si="0"/>
        <v>0</v>
      </c>
      <c r="K43" s="39" t="s">
        <v>111</v>
      </c>
      <c r="L43" s="91" t="str">
        <f>IF(Control!B300="x","Preventivo",IF(Control!C300="x","Detectivo",IF(Control!D300="x","Correctivo","Error")))</f>
        <v>Error</v>
      </c>
      <c r="M43" s="266">
        <f>IF(L43="Preventivo",VLOOKUP(Control!H300,'Medicion Riesgo'!$A$59:$C$81,2),0)</f>
        <v>0</v>
      </c>
      <c r="N43" s="266">
        <f>IF(H43-M45&lt;1,1,H43-M45)</f>
        <v>1</v>
      </c>
      <c r="O43" s="266">
        <f t="shared" si="2"/>
        <v>5</v>
      </c>
      <c r="P43" s="174">
        <f t="shared" si="3"/>
        <v>5</v>
      </c>
      <c r="Q43" s="213"/>
      <c r="R43" s="213"/>
      <c r="S43" s="213"/>
      <c r="T43" s="222"/>
      <c r="U43" s="98" t="s">
        <v>292</v>
      </c>
      <c r="V43" s="42" t="s">
        <v>52</v>
      </c>
      <c r="W43" s="48">
        <v>1</v>
      </c>
    </row>
    <row r="44" spans="1:23" ht="33.75">
      <c r="A44" s="427"/>
      <c r="B44" s="509"/>
      <c r="C44" s="430"/>
      <c r="D44" s="201" t="s">
        <v>378</v>
      </c>
      <c r="E44" s="289">
        <f t="shared" si="4"/>
        <v>35</v>
      </c>
      <c r="F44" s="211" t="s">
        <v>379</v>
      </c>
      <c r="G44" s="211" t="s">
        <v>569</v>
      </c>
      <c r="H44" s="212">
        <v>5</v>
      </c>
      <c r="I44" s="172">
        <f>Impacto!$C$1181</f>
        <v>5</v>
      </c>
      <c r="J44" s="174">
        <f t="shared" si="0"/>
        <v>25</v>
      </c>
      <c r="K44" s="37" t="s">
        <v>305</v>
      </c>
      <c r="L44" s="91" t="str">
        <f>IF(Control!B309="x","Preventivo",IF(Control!C309="x","Detectivo",IF(Control!D309="x","Correctivo","Error")))</f>
        <v>Preventivo</v>
      </c>
      <c r="M44" s="266">
        <f>IF(L44="Preventivo",VLOOKUP(Control!H309,'Medicion Riesgo'!$A$59:$C$81,2),0)</f>
        <v>0</v>
      </c>
      <c r="N44" s="266">
        <f>IF(H44-M46&lt;1,1,H44-M46)</f>
        <v>5</v>
      </c>
      <c r="O44" s="266">
        <f t="shared" si="2"/>
        <v>5</v>
      </c>
      <c r="P44" s="174">
        <f t="shared" si="3"/>
        <v>25</v>
      </c>
      <c r="Q44" s="213"/>
      <c r="R44" s="213"/>
      <c r="S44" s="213"/>
      <c r="T44" s="222"/>
      <c r="U44" s="98"/>
      <c r="V44" s="289"/>
      <c r="W44" s="48"/>
    </row>
    <row r="45" spans="1:23" ht="78.75">
      <c r="A45" s="428"/>
      <c r="B45" s="510"/>
      <c r="C45" s="431"/>
      <c r="D45" s="205" t="s">
        <v>293</v>
      </c>
      <c r="E45" s="289">
        <f t="shared" si="4"/>
        <v>36</v>
      </c>
      <c r="F45" s="201" t="s">
        <v>294</v>
      </c>
      <c r="G45" s="201"/>
      <c r="H45" s="202"/>
      <c r="I45" s="172">
        <f>Impacto!$C$1215</f>
        <v>5</v>
      </c>
      <c r="J45" s="174">
        <f t="shared" si="0"/>
        <v>0</v>
      </c>
      <c r="K45" s="37" t="s">
        <v>295</v>
      </c>
      <c r="L45" s="91" t="str">
        <f>IF(Control!B318="x","Preventivo",IF(Control!C318="x","Detectivo",IF(Control!D318="x","Correctivo","Error")))</f>
        <v>Error</v>
      </c>
      <c r="M45" s="266">
        <f>IF(L45="Preventivo",VLOOKUP(Control!H318,'Medicion Riesgo'!$A$59:$C$81,2),0)</f>
        <v>0</v>
      </c>
      <c r="N45" s="266">
        <f t="shared" si="5"/>
        <v>1</v>
      </c>
      <c r="O45" s="266">
        <f t="shared" si="2"/>
        <v>5</v>
      </c>
      <c r="P45" s="174">
        <f t="shared" si="3"/>
        <v>5</v>
      </c>
      <c r="Q45" s="205"/>
      <c r="R45" s="205"/>
      <c r="S45" s="205"/>
      <c r="T45" s="222"/>
      <c r="U45" s="37" t="s">
        <v>296</v>
      </c>
      <c r="V45" s="97" t="s">
        <v>381</v>
      </c>
      <c r="W45" s="48">
        <v>1</v>
      </c>
    </row>
    <row r="46" spans="1:23" ht="78.75">
      <c r="A46" s="422" t="s">
        <v>265</v>
      </c>
      <c r="B46" s="432" t="s">
        <v>345</v>
      </c>
      <c r="C46" s="425" t="s">
        <v>266</v>
      </c>
      <c r="D46" s="205" t="s">
        <v>382</v>
      </c>
      <c r="E46" s="99">
        <f t="shared" si="4"/>
        <v>37</v>
      </c>
      <c r="F46" s="207" t="s">
        <v>267</v>
      </c>
      <c r="G46" s="207"/>
      <c r="H46" s="208"/>
      <c r="I46" s="172">
        <f>Impacto!$C$1249</f>
        <v>5</v>
      </c>
      <c r="J46" s="174">
        <f t="shared" si="0"/>
        <v>0</v>
      </c>
      <c r="K46" s="219" t="s">
        <v>432</v>
      </c>
      <c r="L46" s="91" t="str">
        <f>IF(Control!B327="x","Preventivo",IF(Control!C327="x","Detectivo",IF(Control!D327="x","Correctivo","Error")))</f>
        <v>Error</v>
      </c>
      <c r="M46" s="266">
        <f>IF(L46="Preventivo",VLOOKUP(Control!H327,'Medicion Riesgo'!$A$59:$C$81,2),0)</f>
        <v>0</v>
      </c>
      <c r="N46" s="266">
        <f t="shared" si="5"/>
        <v>1</v>
      </c>
      <c r="O46" s="266">
        <f t="shared" si="2"/>
        <v>5</v>
      </c>
      <c r="P46" s="174">
        <f t="shared" si="3"/>
        <v>5</v>
      </c>
      <c r="Q46" s="214"/>
      <c r="R46" s="214"/>
      <c r="S46" s="214"/>
      <c r="T46" s="222"/>
      <c r="U46" s="38" t="s">
        <v>268</v>
      </c>
      <c r="V46" s="97" t="s">
        <v>269</v>
      </c>
      <c r="W46" s="48">
        <v>1</v>
      </c>
    </row>
    <row r="47" spans="1:23" ht="78.75">
      <c r="A47" s="423"/>
      <c r="B47" s="433"/>
      <c r="C47" s="421"/>
      <c r="D47" s="205" t="s">
        <v>270</v>
      </c>
      <c r="E47" s="99">
        <f t="shared" si="4"/>
        <v>38</v>
      </c>
      <c r="F47" s="207" t="s">
        <v>271</v>
      </c>
      <c r="G47" s="207"/>
      <c r="H47" s="208"/>
      <c r="I47" s="172">
        <f>Impacto!$C$1283</f>
        <v>5</v>
      </c>
      <c r="J47" s="174">
        <f t="shared" si="0"/>
        <v>0</v>
      </c>
      <c r="K47" s="219" t="s">
        <v>432</v>
      </c>
      <c r="L47" s="91" t="str">
        <f>IF(Control!B336="x","Preventivo",IF(Control!C336="x","Detectivo",IF(Control!D336="x","Correctivo","Error")))</f>
        <v>Error</v>
      </c>
      <c r="M47" s="266">
        <f>IF(L47="Preventivo",VLOOKUP(Control!H336,'Medicion Riesgo'!$A$59:$C$81,2),0)</f>
        <v>0</v>
      </c>
      <c r="N47" s="266">
        <f t="shared" si="5"/>
        <v>1</v>
      </c>
      <c r="O47" s="266">
        <f t="shared" si="2"/>
        <v>5</v>
      </c>
      <c r="P47" s="174">
        <f t="shared" si="3"/>
        <v>5</v>
      </c>
      <c r="Q47" s="214"/>
      <c r="R47" s="214"/>
      <c r="S47" s="214"/>
      <c r="T47" s="222"/>
      <c r="U47" s="100" t="s">
        <v>383</v>
      </c>
      <c r="V47" s="97" t="s">
        <v>272</v>
      </c>
      <c r="W47" s="48">
        <v>1</v>
      </c>
    </row>
    <row r="48" spans="1:23" ht="56.25">
      <c r="A48" s="424"/>
      <c r="B48" s="415"/>
      <c r="C48" s="420"/>
      <c r="D48" s="205" t="s">
        <v>384</v>
      </c>
      <c r="E48" s="99">
        <f t="shared" si="4"/>
        <v>39</v>
      </c>
      <c r="F48" s="207" t="s">
        <v>273</v>
      </c>
      <c r="G48" s="207"/>
      <c r="H48" s="208"/>
      <c r="I48" s="172">
        <f>Impacto!$C$1317</f>
        <v>5</v>
      </c>
      <c r="J48" s="174">
        <f t="shared" si="0"/>
        <v>0</v>
      </c>
      <c r="K48" s="219" t="s">
        <v>432</v>
      </c>
      <c r="L48" s="91" t="str">
        <f>IF(Control!B345="x","Preventivo",IF(Control!C345="x","Detectivo",IF(Control!D345="x","Correctivo","Error")))</f>
        <v>Error</v>
      </c>
      <c r="M48" s="266">
        <f>IF(L48="Preventivo",VLOOKUP(Control!H345,'Medicion Riesgo'!$A$59:$C$81,2),0)</f>
        <v>0</v>
      </c>
      <c r="N48" s="266">
        <f t="shared" si="5"/>
        <v>1</v>
      </c>
      <c r="O48" s="266">
        <f t="shared" si="2"/>
        <v>5</v>
      </c>
      <c r="P48" s="174">
        <f t="shared" si="3"/>
        <v>5</v>
      </c>
      <c r="Q48" s="214"/>
      <c r="R48" s="214"/>
      <c r="S48" s="214"/>
      <c r="T48" s="222"/>
      <c r="U48" s="100" t="s">
        <v>274</v>
      </c>
      <c r="V48" s="97" t="s">
        <v>96</v>
      </c>
      <c r="W48" s="48">
        <v>1</v>
      </c>
    </row>
    <row r="49" spans="1:23" ht="101.25">
      <c r="A49" s="437" t="s">
        <v>463</v>
      </c>
      <c r="B49" s="439" t="s">
        <v>346</v>
      </c>
      <c r="C49" s="426" t="s">
        <v>344</v>
      </c>
      <c r="D49" s="306" t="s">
        <v>578</v>
      </c>
      <c r="E49" s="285">
        <f t="shared" si="4"/>
        <v>40</v>
      </c>
      <c r="F49" s="215" t="s">
        <v>579</v>
      </c>
      <c r="G49" s="215" t="s">
        <v>580</v>
      </c>
      <c r="H49" s="216">
        <v>5</v>
      </c>
      <c r="I49" s="172">
        <f>Impacto!$C$1351</f>
        <v>10</v>
      </c>
      <c r="J49" s="174">
        <f t="shared" si="0"/>
        <v>50</v>
      </c>
      <c r="K49" s="101" t="s">
        <v>581</v>
      </c>
      <c r="L49" s="91" t="str">
        <f>IF(Control!B354="x","Preventivo",IF(Control!C354="x","Detectivo",IF(Control!D354="x","Correctivo","Error")))</f>
        <v>Preventivo</v>
      </c>
      <c r="M49" s="266">
        <f>IF(L49="Preventivo",VLOOKUP(Control!H354,'Medicion Riesgo'!$A$59:$C$81,2),0)</f>
        <v>0</v>
      </c>
      <c r="N49" s="266">
        <f t="shared" si="5"/>
        <v>3</v>
      </c>
      <c r="O49" s="266">
        <f t="shared" si="2"/>
        <v>10</v>
      </c>
      <c r="P49" s="174">
        <f t="shared" si="3"/>
        <v>30</v>
      </c>
      <c r="Q49" s="223" t="s">
        <v>586</v>
      </c>
      <c r="R49" s="223" t="s">
        <v>582</v>
      </c>
      <c r="S49" s="223" t="s">
        <v>583</v>
      </c>
      <c r="T49" s="296">
        <v>42855</v>
      </c>
      <c r="U49" s="297" t="s">
        <v>584</v>
      </c>
      <c r="V49" s="102" t="s">
        <v>585</v>
      </c>
      <c r="W49" s="103">
        <v>1</v>
      </c>
    </row>
    <row r="50" spans="1:23" ht="78.75">
      <c r="A50" s="419"/>
      <c r="B50" s="440"/>
      <c r="C50" s="438"/>
      <c r="D50" s="307" t="s">
        <v>587</v>
      </c>
      <c r="E50" s="285">
        <f t="shared" si="4"/>
        <v>41</v>
      </c>
      <c r="F50" s="308" t="s">
        <v>588</v>
      </c>
      <c r="G50" s="215" t="s">
        <v>589</v>
      </c>
      <c r="H50" s="216">
        <v>5</v>
      </c>
      <c r="I50" s="172">
        <f>Impacto!$C$1385</f>
        <v>10</v>
      </c>
      <c r="J50" s="174">
        <f t="shared" si="0"/>
        <v>50</v>
      </c>
      <c r="K50" s="101" t="s">
        <v>590</v>
      </c>
      <c r="L50" s="91" t="str">
        <f>IF(Control!B363="x","Preventivo",IF(Control!C363="x","Detectivo",IF(Control!D363="x","Correctivo","Error")))</f>
        <v>Preventivo</v>
      </c>
      <c r="M50" s="266">
        <f>IF(L50="Preventivo",VLOOKUP(Control!H363,'Medicion Riesgo'!$A$59:$C$81,2),0)</f>
        <v>2</v>
      </c>
      <c r="N50" s="266">
        <f t="shared" si="5"/>
        <v>3</v>
      </c>
      <c r="O50" s="266">
        <f>I49</f>
        <v>10</v>
      </c>
      <c r="P50" s="174">
        <f t="shared" si="3"/>
        <v>30</v>
      </c>
      <c r="Q50" s="295" t="s">
        <v>591</v>
      </c>
      <c r="R50" s="295" t="s">
        <v>592</v>
      </c>
      <c r="S50" s="223" t="s">
        <v>583</v>
      </c>
      <c r="T50" s="298">
        <v>42855</v>
      </c>
      <c r="U50" s="297" t="s">
        <v>593</v>
      </c>
      <c r="V50" s="102" t="s">
        <v>594</v>
      </c>
      <c r="W50" s="299">
        <v>1</v>
      </c>
    </row>
    <row r="51" spans="1:23" ht="56.25">
      <c r="A51" s="419"/>
      <c r="B51" s="440"/>
      <c r="C51" s="438"/>
      <c r="D51" s="307" t="s">
        <v>595</v>
      </c>
      <c r="E51" s="285">
        <f t="shared" si="4"/>
        <v>42</v>
      </c>
      <c r="F51" s="308" t="s">
        <v>598</v>
      </c>
      <c r="G51" s="215" t="s">
        <v>599</v>
      </c>
      <c r="H51" s="216">
        <v>5</v>
      </c>
      <c r="I51" s="172">
        <f>Impacto!$C$1419</f>
        <v>10</v>
      </c>
      <c r="J51" s="174">
        <f t="shared" si="0"/>
        <v>50</v>
      </c>
      <c r="K51" s="104" t="s">
        <v>604</v>
      </c>
      <c r="L51" s="91" t="str">
        <f>IF(Control!B372="x","Preventivo",IF(Control!C372="x","Detectivo",IF(Control!D372="x","Correctivo","Error")))</f>
        <v>Preventivo</v>
      </c>
      <c r="M51" s="266">
        <f>IF(L51="Preventivo",VLOOKUP(Control!H372,'Medicion Riesgo'!$A$59:$C$81,2),0)</f>
        <v>2</v>
      </c>
      <c r="N51" s="266">
        <f t="shared" si="5"/>
        <v>3</v>
      </c>
      <c r="O51" s="266">
        <f t="shared" ref="O51:O56" si="6">I51</f>
        <v>10</v>
      </c>
      <c r="P51" s="174">
        <f t="shared" si="3"/>
        <v>30</v>
      </c>
      <c r="Q51" s="223" t="s">
        <v>510</v>
      </c>
      <c r="R51" s="223" t="s">
        <v>606</v>
      </c>
      <c r="S51" s="223" t="s">
        <v>607</v>
      </c>
      <c r="T51" s="296">
        <v>42855</v>
      </c>
      <c r="U51" s="60" t="s">
        <v>608</v>
      </c>
      <c r="V51" s="102" t="s">
        <v>385</v>
      </c>
      <c r="W51" s="103">
        <v>1</v>
      </c>
    </row>
    <row r="52" spans="1:23" ht="78.75">
      <c r="A52" s="419"/>
      <c r="B52" s="440"/>
      <c r="C52" s="438"/>
      <c r="D52" s="306" t="s">
        <v>596</v>
      </c>
      <c r="E52" s="285">
        <f t="shared" si="4"/>
        <v>43</v>
      </c>
      <c r="F52" s="215" t="s">
        <v>600</v>
      </c>
      <c r="G52" s="215" t="s">
        <v>601</v>
      </c>
      <c r="H52" s="216">
        <v>5</v>
      </c>
      <c r="I52" s="172">
        <f>Impacto!$C$1453</f>
        <v>10</v>
      </c>
      <c r="J52" s="174">
        <f t="shared" si="0"/>
        <v>50</v>
      </c>
      <c r="K52" s="101" t="s">
        <v>386</v>
      </c>
      <c r="L52" s="91" t="str">
        <f>IF(Control!B381="x","Preventivo",IF(Control!C381="x","Detectivo",IF(Control!D381="x","Correctivo","Error")))</f>
        <v>Preventivo</v>
      </c>
      <c r="M52" s="266">
        <f>IF(L52="Preventivo",VLOOKUP(Control!H381,'Medicion Riesgo'!$A$59:$C$81,2),0)</f>
        <v>2</v>
      </c>
      <c r="N52" s="266">
        <f t="shared" si="5"/>
        <v>3</v>
      </c>
      <c r="O52" s="266">
        <f t="shared" si="6"/>
        <v>10</v>
      </c>
      <c r="P52" s="174">
        <f t="shared" si="3"/>
        <v>30</v>
      </c>
      <c r="Q52" s="223" t="s">
        <v>546</v>
      </c>
      <c r="R52" s="223" t="s">
        <v>609</v>
      </c>
      <c r="S52" s="223" t="s">
        <v>610</v>
      </c>
      <c r="T52" s="296">
        <v>42855</v>
      </c>
      <c r="U52" s="60" t="s">
        <v>611</v>
      </c>
      <c r="V52" s="102" t="s">
        <v>310</v>
      </c>
      <c r="W52" s="103">
        <v>1</v>
      </c>
    </row>
    <row r="53" spans="1:23" ht="90">
      <c r="A53" s="419"/>
      <c r="B53" s="441"/>
      <c r="C53" s="438"/>
      <c r="D53" s="306" t="s">
        <v>597</v>
      </c>
      <c r="E53" s="285">
        <f t="shared" si="4"/>
        <v>44</v>
      </c>
      <c r="F53" s="215" t="s">
        <v>602</v>
      </c>
      <c r="G53" s="215" t="s">
        <v>603</v>
      </c>
      <c r="H53" s="216">
        <v>4</v>
      </c>
      <c r="I53" s="172">
        <f>Impacto!$C$1487</f>
        <v>10</v>
      </c>
      <c r="J53" s="174">
        <f t="shared" si="0"/>
        <v>40</v>
      </c>
      <c r="K53" s="101" t="s">
        <v>605</v>
      </c>
      <c r="L53" s="91" t="str">
        <f>IF(Control!B390="x","Preventivo",IF(Control!C390="x","Detectivo",IF(Control!D390="x","Correctivo","Error")))</f>
        <v>Preventivo</v>
      </c>
      <c r="M53" s="266">
        <f>IF(L53="Preventivo",VLOOKUP(Control!H390,'Medicion Riesgo'!$A$59:$C$81,2),0)</f>
        <v>2</v>
      </c>
      <c r="N53" s="266">
        <f t="shared" si="5"/>
        <v>4</v>
      </c>
      <c r="O53" s="266">
        <f t="shared" si="6"/>
        <v>10</v>
      </c>
      <c r="P53" s="174">
        <f t="shared" si="3"/>
        <v>40</v>
      </c>
      <c r="Q53" s="223" t="s">
        <v>510</v>
      </c>
      <c r="R53" s="223" t="s">
        <v>612</v>
      </c>
      <c r="S53" s="223" t="s">
        <v>613</v>
      </c>
      <c r="T53" s="296">
        <v>42855</v>
      </c>
      <c r="U53" s="60" t="s">
        <v>614</v>
      </c>
      <c r="V53" s="102" t="s">
        <v>311</v>
      </c>
      <c r="W53" s="103">
        <v>1</v>
      </c>
    </row>
    <row r="54" spans="1:23" ht="56.25" customHeight="1">
      <c r="A54" s="416" t="s">
        <v>312</v>
      </c>
      <c r="B54" s="434" t="s">
        <v>347</v>
      </c>
      <c r="C54" s="418" t="s">
        <v>313</v>
      </c>
      <c r="D54" s="209" t="s">
        <v>314</v>
      </c>
      <c r="E54" s="285">
        <f t="shared" si="4"/>
        <v>45</v>
      </c>
      <c r="F54" s="217" t="s">
        <v>315</v>
      </c>
      <c r="G54" s="217"/>
      <c r="H54" s="218"/>
      <c r="I54" s="172">
        <f>Impacto!$C$1521</f>
        <v>5</v>
      </c>
      <c r="J54" s="174">
        <f t="shared" si="0"/>
        <v>0</v>
      </c>
      <c r="K54" s="37" t="s">
        <v>461</v>
      </c>
      <c r="L54" s="91" t="str">
        <f>IF(Control!B399="x","Preventivo",IF(Control!C399="x","Detectivo",IF(Control!D399="x","Correctivo","Error")))</f>
        <v>Error</v>
      </c>
      <c r="M54" s="266">
        <f>IF(L54="Preventivo",VLOOKUP(Control!H399,'Medicion Riesgo'!$A$59:$C$81,2),0)</f>
        <v>0</v>
      </c>
      <c r="N54" s="266">
        <f t="shared" si="5"/>
        <v>1</v>
      </c>
      <c r="O54" s="266">
        <f t="shared" si="6"/>
        <v>5</v>
      </c>
      <c r="P54" s="174">
        <f t="shared" si="3"/>
        <v>5</v>
      </c>
      <c r="Q54" s="205" t="s">
        <v>513</v>
      </c>
      <c r="R54" s="209" t="s">
        <v>678</v>
      </c>
      <c r="S54" s="205" t="s">
        <v>679</v>
      </c>
      <c r="T54" s="284" t="s">
        <v>680</v>
      </c>
      <c r="U54" s="37" t="s">
        <v>316</v>
      </c>
      <c r="V54" s="314" t="s">
        <v>317</v>
      </c>
      <c r="W54" s="48">
        <v>1</v>
      </c>
    </row>
    <row r="55" spans="1:23" ht="168.75">
      <c r="A55" s="416"/>
      <c r="B55" s="435"/>
      <c r="C55" s="418"/>
      <c r="D55" s="205" t="s">
        <v>318</v>
      </c>
      <c r="E55" s="99">
        <f t="shared" si="4"/>
        <v>46</v>
      </c>
      <c r="F55" s="217" t="s">
        <v>319</v>
      </c>
      <c r="G55" s="217"/>
      <c r="H55" s="218"/>
      <c r="I55" s="172">
        <f>Impacto!$C$1555</f>
        <v>5</v>
      </c>
      <c r="J55" s="174">
        <f t="shared" si="0"/>
        <v>0</v>
      </c>
      <c r="K55" s="37" t="s">
        <v>439</v>
      </c>
      <c r="L55" s="91" t="str">
        <f>IF(Control!B408="x","Preventivo",IF(Control!C408="x","Detectivo",IF(Control!D408="x","Correctivo","Error")))</f>
        <v>Error</v>
      </c>
      <c r="M55" s="266">
        <f>IF(L55="Preventivo",VLOOKUP(Control!H408,'Medicion Riesgo'!$A$59:$C$81,2),0)</f>
        <v>0</v>
      </c>
      <c r="N55" s="266">
        <f t="shared" si="5"/>
        <v>1</v>
      </c>
      <c r="O55" s="266">
        <f t="shared" si="6"/>
        <v>5</v>
      </c>
      <c r="P55" s="174">
        <f t="shared" si="3"/>
        <v>5</v>
      </c>
      <c r="Q55" s="205" t="s">
        <v>513</v>
      </c>
      <c r="R55" s="209" t="s">
        <v>681</v>
      </c>
      <c r="S55" s="205" t="s">
        <v>679</v>
      </c>
      <c r="T55" s="284" t="s">
        <v>680</v>
      </c>
      <c r="U55" s="38" t="s">
        <v>348</v>
      </c>
      <c r="V55" s="314" t="s">
        <v>317</v>
      </c>
      <c r="W55" s="48">
        <v>1</v>
      </c>
    </row>
    <row r="56" spans="1:23" ht="45">
      <c r="A56" s="417"/>
      <c r="B56" s="436"/>
      <c r="C56" s="419"/>
      <c r="D56" s="205" t="s">
        <v>438</v>
      </c>
      <c r="E56" s="99">
        <f t="shared" si="4"/>
        <v>47</v>
      </c>
      <c r="F56" s="217" t="s">
        <v>320</v>
      </c>
      <c r="G56" s="217"/>
      <c r="H56" s="218"/>
      <c r="I56" s="172">
        <f>Impacto!$C$1589</f>
        <v>5</v>
      </c>
      <c r="J56" s="174">
        <f t="shared" si="0"/>
        <v>0</v>
      </c>
      <c r="K56" s="37" t="s">
        <v>440</v>
      </c>
      <c r="L56" s="91" t="str">
        <f>IF(Control!B417="x","Preventivo",IF(Control!C417="x","Detectivo",IF(Control!D417="x","Correctivo","Error")))</f>
        <v>Error</v>
      </c>
      <c r="M56" s="266">
        <f>IF(L56="Preventivo",VLOOKUP(Control!H417,'Medicion Riesgo'!$A$59:$C$81,2),0)</f>
        <v>0</v>
      </c>
      <c r="N56" s="266">
        <f t="shared" si="5"/>
        <v>1</v>
      </c>
      <c r="O56" s="266">
        <f t="shared" si="6"/>
        <v>5</v>
      </c>
      <c r="P56" s="174">
        <f t="shared" si="3"/>
        <v>5</v>
      </c>
      <c r="Q56" s="205" t="s">
        <v>513</v>
      </c>
      <c r="R56" s="205" t="s">
        <v>682</v>
      </c>
      <c r="S56" s="205" t="s">
        <v>683</v>
      </c>
      <c r="T56" s="284" t="s">
        <v>680</v>
      </c>
      <c r="U56" s="37" t="s">
        <v>321</v>
      </c>
      <c r="V56" s="314" t="s">
        <v>322</v>
      </c>
      <c r="W56" s="48">
        <v>1</v>
      </c>
    </row>
    <row r="57" spans="1:23" ht="12">
      <c r="A57" s="80">
        <f>COUNTA(A10:A56)</f>
        <v>14</v>
      </c>
      <c r="B57" s="78"/>
      <c r="E57" s="80">
        <f>COUNT(E10:E56)</f>
        <v>47</v>
      </c>
      <c r="G57" s="506" t="s">
        <v>462</v>
      </c>
      <c r="H57" s="507"/>
      <c r="I57" s="174" t="str">
        <f>IF(AND(J57&gt;=60,J57&lt;=100),"EXTREMA",IF(AND(J57&gt;=30,J57&lt;=59),"ALTA",IF(AND(J57&gt;=20,J57&lt;=29),"MODERADA",IF(AND(J57&gt;=1,J57&lt;=19),"BAJA","ERROR"))))</f>
        <v>MODERADA</v>
      </c>
      <c r="J57" s="192">
        <f>ROUND(AVERAGE(J10:J56),0)</f>
        <v>26</v>
      </c>
      <c r="M57" s="266">
        <f>IF(L56="Preventivo",VLOOKUP(Control!#REF!,'Medicion Riesgo'!$A$59:$C$81,2),0)</f>
        <v>0</v>
      </c>
      <c r="N57" s="190"/>
      <c r="O57" s="174" t="str">
        <f>IF(AND(P57&gt;=60,P57&lt;=100),"EXTREMA",IF(AND(P57&gt;=30,P57&lt;=59),"ALTA",IF(AND(P57&gt;=20,P57&lt;=29),"MODERADA",IF(AND(P57&gt;=1,P57&lt;=19),"BAJA","ERROR"))))</f>
        <v>MODERADA</v>
      </c>
      <c r="P57" s="192">
        <f>ROUND(AVERAGE(P10:P56),0)</f>
        <v>25</v>
      </c>
    </row>
    <row r="59" spans="1:23">
      <c r="B59" s="191" t="s">
        <v>142</v>
      </c>
      <c r="C59" s="44" t="s">
        <v>62</v>
      </c>
      <c r="E59" s="105"/>
      <c r="T59" s="44"/>
    </row>
    <row r="60" spans="1:23">
      <c r="C60" s="45" t="s">
        <v>97</v>
      </c>
      <c r="G60" s="45"/>
      <c r="H60" s="45"/>
      <c r="I60" s="45"/>
      <c r="J60" s="45"/>
      <c r="K60" s="45"/>
      <c r="L60" s="45"/>
      <c r="M60" s="45"/>
      <c r="N60" s="45"/>
      <c r="O60" s="45"/>
      <c r="P60" s="45"/>
      <c r="Q60" s="45"/>
      <c r="R60" s="45"/>
      <c r="S60" s="45"/>
      <c r="T60" s="44"/>
    </row>
    <row r="61" spans="1:23">
      <c r="C61" s="44" t="s">
        <v>61</v>
      </c>
      <c r="T61" s="44"/>
    </row>
  </sheetData>
  <mergeCells count="61">
    <mergeCell ref="G57:H57"/>
    <mergeCell ref="B34:B36"/>
    <mergeCell ref="B37:B38"/>
    <mergeCell ref="B39:B45"/>
    <mergeCell ref="D2:U3"/>
    <mergeCell ref="B32:B33"/>
    <mergeCell ref="L8:L9"/>
    <mergeCell ref="M8:M9"/>
    <mergeCell ref="D1:U1"/>
    <mergeCell ref="A1:C3"/>
    <mergeCell ref="B15:B16"/>
    <mergeCell ref="B17:B20"/>
    <mergeCell ref="B23:B31"/>
    <mergeCell ref="A15:A16"/>
    <mergeCell ref="C15:C16"/>
    <mergeCell ref="D8:F8"/>
    <mergeCell ref="T6:W7"/>
    <mergeCell ref="H7:J7"/>
    <mergeCell ref="H8:J8"/>
    <mergeCell ref="N8:P8"/>
    <mergeCell ref="U8:U9"/>
    <mergeCell ref="V8:V9"/>
    <mergeCell ref="W8:W9"/>
    <mergeCell ref="V1:W1"/>
    <mergeCell ref="A34:A36"/>
    <mergeCell ref="C34:C36"/>
    <mergeCell ref="A17:A20"/>
    <mergeCell ref="C17:C20"/>
    <mergeCell ref="A23:A31"/>
    <mergeCell ref="C23:C31"/>
    <mergeCell ref="A32:A33"/>
    <mergeCell ref="C32:C33"/>
    <mergeCell ref="V2:W2"/>
    <mergeCell ref="V3:W3"/>
    <mergeCell ref="B10:B13"/>
    <mergeCell ref="B8:B9"/>
    <mergeCell ref="Q8:S8"/>
    <mergeCell ref="A5:W5"/>
    <mergeCell ref="A8:A9"/>
    <mergeCell ref="C8:C9"/>
    <mergeCell ref="T8:T9"/>
    <mergeCell ref="A6:G7"/>
    <mergeCell ref="G8:G9"/>
    <mergeCell ref="K7:S7"/>
    <mergeCell ref="H6:S6"/>
    <mergeCell ref="A10:A13"/>
    <mergeCell ref="C10:C13"/>
    <mergeCell ref="K8:K9"/>
    <mergeCell ref="A54:A56"/>
    <mergeCell ref="C54:C56"/>
    <mergeCell ref="A37:A38"/>
    <mergeCell ref="C37:C38"/>
    <mergeCell ref="A46:A48"/>
    <mergeCell ref="C46:C48"/>
    <mergeCell ref="A39:A45"/>
    <mergeCell ref="C39:C45"/>
    <mergeCell ref="B46:B48"/>
    <mergeCell ref="B54:B56"/>
    <mergeCell ref="A49:A53"/>
    <mergeCell ref="C49:C53"/>
    <mergeCell ref="B49:B53"/>
  </mergeCells>
  <conditionalFormatting sqref="P11:P56 J10:J56">
    <cfRule type="cellIs" dxfId="350" priority="44" operator="between">
      <formula>1</formula>
      <formula>19</formula>
    </cfRule>
    <cfRule type="cellIs" dxfId="349" priority="45" operator="between">
      <formula>20</formula>
      <formula>29</formula>
    </cfRule>
    <cfRule type="cellIs" dxfId="348" priority="46" operator="between">
      <formula>30</formula>
      <formula>59</formula>
    </cfRule>
    <cfRule type="cellIs" dxfId="347" priority="47" operator="between">
      <formula>60</formula>
      <formula>100</formula>
    </cfRule>
  </conditionalFormatting>
  <conditionalFormatting sqref="J57">
    <cfRule type="cellIs" dxfId="346" priority="40" operator="between">
      <formula>1</formula>
      <formula>19</formula>
    </cfRule>
    <cfRule type="cellIs" dxfId="345" priority="41" operator="between">
      <formula>20</formula>
      <formula>29</formula>
    </cfRule>
    <cfRule type="cellIs" dxfId="344" priority="42" operator="between">
      <formula>30</formula>
      <formula>59</formula>
    </cfRule>
    <cfRule type="cellIs" dxfId="343" priority="43" operator="between">
      <formula>60</formula>
      <formula>100</formula>
    </cfRule>
  </conditionalFormatting>
  <conditionalFormatting sqref="N57">
    <cfRule type="cellIs" dxfId="342" priority="32" operator="equal">
      <formula>"Catastrofico"</formula>
    </cfRule>
  </conditionalFormatting>
  <conditionalFormatting sqref="N57">
    <cfRule type="cellIs" dxfId="341" priority="30" operator="equal">
      <formula>"Mayor"</formula>
    </cfRule>
    <cfRule type="cellIs" dxfId="340" priority="31" operator="equal">
      <formula>"Moderado"</formula>
    </cfRule>
  </conditionalFormatting>
  <conditionalFormatting sqref="I57">
    <cfRule type="cellIs" dxfId="339" priority="23" operator="equal">
      <formula>"ALTA"</formula>
    </cfRule>
    <cfRule type="cellIs" dxfId="338" priority="24" operator="equal">
      <formula>"EXTREMA"</formula>
    </cfRule>
  </conditionalFormatting>
  <conditionalFormatting sqref="O57">
    <cfRule type="cellIs" dxfId="337" priority="9" operator="equal">
      <formula>"ALTA"</formula>
    </cfRule>
    <cfRule type="cellIs" dxfId="336" priority="10" operator="equal">
      <formula>"EXTREMA"</formula>
    </cfRule>
  </conditionalFormatting>
  <conditionalFormatting sqref="P57">
    <cfRule type="cellIs" dxfId="335" priority="11" operator="between">
      <formula>1</formula>
      <formula>19</formula>
    </cfRule>
    <cfRule type="cellIs" dxfId="334" priority="12" operator="between">
      <formula>20</formula>
      <formula>29</formula>
    </cfRule>
    <cfRule type="cellIs" dxfId="333" priority="13" operator="between">
      <formula>30</formula>
      <formula>59</formula>
    </cfRule>
    <cfRule type="cellIs" dxfId="332" priority="14" operator="between">
      <formula>60</formula>
      <formula>100</formula>
    </cfRule>
  </conditionalFormatting>
  <conditionalFormatting sqref="P10">
    <cfRule type="cellIs" dxfId="331" priority="5" operator="between">
      <formula>1</formula>
      <formula>19</formula>
    </cfRule>
    <cfRule type="cellIs" dxfId="330" priority="6" operator="between">
      <formula>20</formula>
      <formula>29</formula>
    </cfRule>
    <cfRule type="cellIs" dxfId="329" priority="7" operator="between">
      <formula>30</formula>
      <formula>59</formula>
    </cfRule>
    <cfRule type="cellIs" dxfId="328" priority="8" operator="between">
      <formula>60</formula>
      <formula>100</formula>
    </cfRule>
  </conditionalFormatting>
  <printOptions horizontalCentered="1"/>
  <pageMargins left="0.39370078740157483" right="0.39370078740157483" top="0.39370078740157483" bottom="0.98425196850393704" header="0.39370078740157483" footer="0.39370078740157483"/>
  <pageSetup paperSize="14" scale="65" fitToHeight="12" orientation="landscape" r:id="rId1"/>
  <headerFooter>
    <oddFooter>&amp;L&amp;G&amp;C&amp;8“EN EL CONCEJO, BOGOTA TIENE LA PALABRA”&amp;R&amp;G</oddFooter>
  </headerFooter>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52"/>
  <sheetViews>
    <sheetView workbookViewId="0">
      <pane xSplit="2" ySplit="4" topLeftCell="C5" activePane="bottomRight" state="frozen"/>
      <selection pane="topRight" activeCell="C1" sqref="C1"/>
      <selection pane="bottomLeft" activeCell="A5" sqref="A5"/>
      <selection pane="bottomRight" activeCell="C5" sqref="C5"/>
    </sheetView>
  </sheetViews>
  <sheetFormatPr baseColWidth="10" defaultRowHeight="12.75"/>
  <cols>
    <col min="1" max="1" width="3" bestFit="1" customWidth="1"/>
    <col min="2" max="2" width="35.7109375" customWidth="1"/>
    <col min="3" max="6" width="9.7109375" customWidth="1"/>
  </cols>
  <sheetData>
    <row r="1" spans="1:6" ht="24" customHeight="1">
      <c r="A1" s="524"/>
      <c r="B1" s="525"/>
      <c r="C1" s="512" t="s">
        <v>157</v>
      </c>
      <c r="D1" s="520"/>
      <c r="E1" s="520"/>
      <c r="F1" s="460"/>
    </row>
    <row r="2" spans="1:6" ht="24" customHeight="1">
      <c r="A2" s="526"/>
      <c r="B2" s="527"/>
      <c r="C2" s="521"/>
      <c r="D2" s="521"/>
      <c r="E2" s="521"/>
      <c r="F2" s="522"/>
    </row>
    <row r="3" spans="1:6" ht="24" customHeight="1">
      <c r="A3" s="528"/>
      <c r="B3" s="529"/>
      <c r="C3" s="523"/>
      <c r="D3" s="523"/>
      <c r="E3" s="523"/>
      <c r="F3" s="463"/>
    </row>
    <row r="4" spans="1:6" ht="36" customHeight="1">
      <c r="A4" s="456" t="s">
        <v>158</v>
      </c>
      <c r="B4" s="519"/>
      <c r="C4" s="250" t="s">
        <v>159</v>
      </c>
      <c r="D4" s="250" t="s">
        <v>160</v>
      </c>
      <c r="E4" s="250" t="s">
        <v>161</v>
      </c>
      <c r="F4" s="250" t="s">
        <v>162</v>
      </c>
    </row>
    <row r="5" spans="1:6" ht="26.1" customHeight="1">
      <c r="A5" s="8">
        <f>Mapa!E10</f>
        <v>1</v>
      </c>
      <c r="B5" s="116" t="str">
        <f>Mapa!$F10</f>
        <v>Nombramiento de Servidores Públicos sin el lleno de los requisitos legales exigidos.</v>
      </c>
      <c r="C5" s="283" t="s">
        <v>417</v>
      </c>
      <c r="D5" s="283" t="s">
        <v>417</v>
      </c>
      <c r="E5" s="283" t="s">
        <v>417</v>
      </c>
      <c r="F5" s="283" t="s">
        <v>417</v>
      </c>
    </row>
    <row r="6" spans="1:6" ht="38.25">
      <c r="A6" s="8">
        <f>Mapa!E11</f>
        <v>2</v>
      </c>
      <c r="B6" s="116" t="str">
        <f>Mapa!$F11</f>
        <v>Modificación de los textos de los Acuerdos sometidos a debate después de ser aprobados</v>
      </c>
      <c r="C6" s="283" t="s">
        <v>417</v>
      </c>
      <c r="D6" s="283" t="s">
        <v>417</v>
      </c>
      <c r="E6" s="283" t="s">
        <v>417</v>
      </c>
      <c r="F6" s="283" t="s">
        <v>417</v>
      </c>
    </row>
    <row r="7" spans="1:6" ht="12.75" customHeight="1">
      <c r="A7" s="8">
        <f>Mapa!E12</f>
        <v>3</v>
      </c>
      <c r="B7" s="116" t="str">
        <f>Mapa!$F12</f>
        <v>Ausencia de canales de comunicación.</v>
      </c>
      <c r="C7" s="283" t="s">
        <v>417</v>
      </c>
      <c r="D7" s="283" t="s">
        <v>417</v>
      </c>
      <c r="E7" s="283" t="s">
        <v>417</v>
      </c>
      <c r="F7" s="283" t="s">
        <v>417</v>
      </c>
    </row>
    <row r="8" spans="1:6" ht="25.5">
      <c r="A8" s="8">
        <f>Mapa!E13</f>
        <v>4</v>
      </c>
      <c r="B8" s="116" t="str">
        <f>Mapa!$F13</f>
        <v>Inadecuado seguimiento del Plan Acción Cuatrienal y Plan de Acción Anual.</v>
      </c>
      <c r="C8" s="283" t="s">
        <v>417</v>
      </c>
      <c r="D8" s="283" t="s">
        <v>417</v>
      </c>
      <c r="E8" s="283" t="s">
        <v>417</v>
      </c>
      <c r="F8" s="283" t="s">
        <v>417</v>
      </c>
    </row>
    <row r="9" spans="1:6" ht="38.25">
      <c r="A9" s="8">
        <f>Mapa!E14</f>
        <v>5</v>
      </c>
      <c r="B9" s="116" t="str">
        <f>Mapa!$F14</f>
        <v>Que los periodistas no conozcan oportunamente la información o que les llegue solo en forma parcializada</v>
      </c>
      <c r="C9" s="283"/>
      <c r="D9" s="283"/>
      <c r="E9" s="283"/>
      <c r="F9" s="283"/>
    </row>
    <row r="10" spans="1:6" ht="38.25">
      <c r="A10" s="8">
        <f>Mapa!E15</f>
        <v>6</v>
      </c>
      <c r="B10" s="116" t="str">
        <f>Mapa!$F15</f>
        <v>Debilidades no resueltas en la entidad, producto de observaciones de las Auditorias de Control Interno</v>
      </c>
      <c r="C10" s="283" t="s">
        <v>417</v>
      </c>
      <c r="D10" s="283" t="s">
        <v>417</v>
      </c>
      <c r="E10" s="283"/>
      <c r="F10" s="283"/>
    </row>
    <row r="11" spans="1:6" ht="12.75" customHeight="1">
      <c r="A11" s="8">
        <f>Mapa!E16</f>
        <v>7</v>
      </c>
      <c r="B11" s="116" t="str">
        <f>Mapa!$F16</f>
        <v>Acciones de mejora no efectivas.</v>
      </c>
      <c r="C11" s="283" t="s">
        <v>417</v>
      </c>
      <c r="D11" s="283" t="s">
        <v>417</v>
      </c>
      <c r="E11" s="283"/>
      <c r="F11" s="283"/>
    </row>
    <row r="12" spans="1:6" ht="51">
      <c r="A12" s="8">
        <f>Mapa!E17</f>
        <v>8</v>
      </c>
      <c r="B12" s="116" t="str">
        <f>Mapa!$F17</f>
        <v xml:space="preserve">Favorecer en beneficio propio o de un tercero para que se designe un  ponente de un proyecto de Acuerdo a través del sorteo. </v>
      </c>
      <c r="C12" s="283"/>
      <c r="D12" s="283"/>
      <c r="E12" s="283"/>
      <c r="F12" s="283"/>
    </row>
    <row r="13" spans="1:6" ht="51">
      <c r="A13" s="8">
        <f>Mapa!E18</f>
        <v>9</v>
      </c>
      <c r="B13" s="116" t="str">
        <f>Mapa!$F18</f>
        <v>Expedir certificaciones de honorarios que no se ajusten a la asistencia real de los Honorables Concejales a las sesiones plenarias y comisiones.</v>
      </c>
      <c r="C13" s="283"/>
      <c r="D13" s="283"/>
      <c r="E13" s="283"/>
      <c r="F13" s="283"/>
    </row>
    <row r="14" spans="1:6" ht="51">
      <c r="A14" s="8">
        <f>Mapa!E19</f>
        <v>10</v>
      </c>
      <c r="B14" s="116" t="str">
        <f>Mapa!$F19</f>
        <v>Otorgar prórrogas fuera de términos establecidos en el Reglamento Interno para los procesos de Gestión Normativa y Control Político.</v>
      </c>
      <c r="C14" s="283"/>
      <c r="D14" s="283"/>
      <c r="E14" s="283"/>
      <c r="F14" s="283"/>
    </row>
    <row r="15" spans="1:6" ht="51">
      <c r="A15" s="8">
        <f>Mapa!E20</f>
        <v>11</v>
      </c>
      <c r="B15" s="116" t="str">
        <f>Mapa!$F20</f>
        <v>Expedir certificación de votaciones, que no correspondan a las reales, con el fin de favorecer un interés propio o de un tercero.  En eventos no subsanables.</v>
      </c>
      <c r="C15" s="283"/>
      <c r="D15" s="283"/>
      <c r="E15" s="283"/>
      <c r="F15" s="283"/>
    </row>
    <row r="16" spans="1:6" ht="38.25">
      <c r="A16" s="8">
        <f>Mapa!E21</f>
        <v>12</v>
      </c>
      <c r="B16" s="116" t="str">
        <f>Mapa!$F21</f>
        <v>Participación en la elección de  funcionarios omitiendo los requisitos de ley.</v>
      </c>
      <c r="C16" s="283"/>
      <c r="D16" s="283"/>
      <c r="E16" s="283"/>
      <c r="F16" s="283"/>
    </row>
    <row r="17" spans="1:6" ht="38.25">
      <c r="A17" s="8">
        <f>Mapa!E22</f>
        <v>13</v>
      </c>
      <c r="B17" s="116" t="str">
        <f>Mapa!$F22</f>
        <v>No informar o desinformar al solicitante, demorar la respuesta  y no tramitar la información.</v>
      </c>
      <c r="C17" s="283"/>
      <c r="D17" s="283"/>
      <c r="E17" s="283"/>
      <c r="F17" s="283"/>
    </row>
    <row r="18" spans="1:6" ht="38.25">
      <c r="A18" s="8">
        <f>Mapa!E23</f>
        <v>14</v>
      </c>
      <c r="B18" s="116" t="str">
        <f>Mapa!$F23</f>
        <v>Nombramiento de funcionarios sin el lleno de los requisitos legales o reglamentarios.</v>
      </c>
      <c r="C18" s="283"/>
      <c r="D18" s="283"/>
      <c r="E18" s="283"/>
      <c r="F18" s="283"/>
    </row>
    <row r="19" spans="1:6" ht="51">
      <c r="A19" s="8">
        <f>Mapa!E24</f>
        <v>15</v>
      </c>
      <c r="B19" s="116" t="str">
        <f>Mapa!$F24</f>
        <v>Vinculación de personal por prestación de servicios para realizar labores similares a las del Manual de Funciones y Competencias del Concejo de Bogotà.</v>
      </c>
      <c r="C19" s="283"/>
      <c r="D19" s="283"/>
      <c r="E19" s="283"/>
      <c r="F19" s="283"/>
    </row>
    <row r="20" spans="1:6" ht="38.25">
      <c r="A20" s="8">
        <f>Mapa!E25</f>
        <v>16</v>
      </c>
      <c r="B20" s="116" t="str">
        <f>Mapa!$F25</f>
        <v>Presentación de documentos falsos o adulterados para la obtención de un empleo.</v>
      </c>
      <c r="C20" s="283"/>
      <c r="D20" s="283"/>
      <c r="E20" s="283"/>
      <c r="F20" s="283"/>
    </row>
    <row r="21" spans="1:6" ht="51">
      <c r="A21" s="8">
        <f>Mapa!E26</f>
        <v>17</v>
      </c>
      <c r="B21" s="116" t="str">
        <f>Mapa!$F26</f>
        <v>No identificar los riesgos de corrupción en sus procesos y por lo tanto la materializacion de los riesgos por no implementar los controles.</v>
      </c>
      <c r="C21" s="283"/>
      <c r="D21" s="283"/>
      <c r="E21" s="283"/>
      <c r="F21" s="283"/>
    </row>
    <row r="22" spans="1:6" ht="38.25">
      <c r="A22" s="8">
        <f>Mapa!E27</f>
        <v>18</v>
      </c>
      <c r="B22" s="116" t="str">
        <f>Mapa!$F27</f>
        <v xml:space="preserve">Mal aprovechamiento de los recursos invertidos en capacitación para los funcionarios del Concejo de Bogotá. </v>
      </c>
      <c r="C22" s="283"/>
      <c r="D22" s="283"/>
      <c r="E22" s="283"/>
      <c r="F22" s="283"/>
    </row>
    <row r="23" spans="1:6" ht="51">
      <c r="A23" s="8">
        <f>Mapa!E28</f>
        <v>19</v>
      </c>
      <c r="B23" s="116" t="str">
        <f>Mapa!$F28</f>
        <v>Que personas a quienes no les asiste el derecho se beneficien de los programas de bienestar que implementa la Corporación</v>
      </c>
      <c r="C23" s="283"/>
      <c r="D23" s="283"/>
      <c r="E23" s="283"/>
      <c r="F23" s="283"/>
    </row>
    <row r="24" spans="1:6" ht="25.5">
      <c r="A24" s="8">
        <f>Mapa!E29</f>
        <v>20</v>
      </c>
      <c r="B24" s="116" t="str">
        <f>Mapa!$F29</f>
        <v xml:space="preserve">Favorecimiento en encargo sin el lleno de requisitos </v>
      </c>
      <c r="C24" s="283"/>
      <c r="D24" s="283"/>
      <c r="E24" s="283"/>
      <c r="F24" s="283"/>
    </row>
    <row r="25" spans="1:6" ht="26.1" customHeight="1">
      <c r="A25" s="8">
        <f>Mapa!E30</f>
        <v>21</v>
      </c>
      <c r="B25" s="116" t="str">
        <f>Mapa!$F30</f>
        <v>Favorecimiento en la evaluación con calificación sobresaliente sin la verificación del portafolio de evidencias.</v>
      </c>
      <c r="C25" s="283"/>
      <c r="D25" s="283"/>
      <c r="E25" s="283"/>
      <c r="F25" s="283"/>
    </row>
    <row r="26" spans="1:6" ht="38.25">
      <c r="A26" s="8">
        <f>Mapa!E31</f>
        <v>22</v>
      </c>
      <c r="B26" s="116" t="str">
        <f>Mapa!$F31</f>
        <v>Omision del cumplimiento de requisitos establecidos en el Manual de Seguridad y Salud en el Trabajo  para contratistas.</v>
      </c>
      <c r="C26" s="283"/>
      <c r="D26" s="283"/>
      <c r="E26" s="283"/>
      <c r="F26" s="283"/>
    </row>
    <row r="27" spans="1:6" ht="26.1" customHeight="1">
      <c r="A27" s="8">
        <f>Mapa!E32</f>
        <v>23</v>
      </c>
      <c r="B27" s="116" t="str">
        <f>Mapa!$F32</f>
        <v>Debido  a que la Dirección Jurídica presta asesoría a la Mesa Directiva para la expedición de actos administrativos, se pueden presentar intereses ajenos que busquen interferir en el sentido y contenido de las actuaciones jurídicas correspondientes.</v>
      </c>
      <c r="C27" s="283"/>
      <c r="D27" s="283"/>
      <c r="E27" s="283"/>
      <c r="F27" s="283"/>
    </row>
    <row r="28" spans="1:6" ht="25.5">
      <c r="A28" s="8">
        <f>Mapa!E33</f>
        <v>24</v>
      </c>
      <c r="B28" s="116" t="str">
        <f>Mapa!$F33</f>
        <v>Falta de aplicación del debido proceso en el ejercicio del control disciplinario.</v>
      </c>
      <c r="C28" s="283"/>
      <c r="D28" s="283"/>
      <c r="E28" s="283"/>
      <c r="F28" s="283"/>
    </row>
    <row r="29" spans="1:6" ht="51">
      <c r="A29" s="8">
        <f>Mapa!E34</f>
        <v>25</v>
      </c>
      <c r="B29" s="116" t="str">
        <f>Mapa!$F34</f>
        <v>Cambiar el sentido de las intervenciones de los Honorables Concejales por influencia de un tercero  en las actas transcritas.</v>
      </c>
      <c r="C29" s="283"/>
      <c r="D29" s="283"/>
      <c r="E29" s="283"/>
      <c r="F29" s="283"/>
    </row>
    <row r="30" spans="1:6" ht="51">
      <c r="A30" s="8">
        <f>Mapa!E35</f>
        <v>26</v>
      </c>
      <c r="B30" s="116" t="str">
        <f>Mapa!$F35</f>
        <v>Hacer incurrir a otro funcionario  en acción u omision por delegación indebida para la lectura de votación, llamado a lista y verificacion del quorum.</v>
      </c>
      <c r="C30" s="283"/>
      <c r="D30" s="283"/>
      <c r="E30" s="283"/>
      <c r="F30" s="283"/>
    </row>
    <row r="31" spans="1:6" ht="38.25">
      <c r="A31" s="8">
        <f>Mapa!E36</f>
        <v>27</v>
      </c>
      <c r="B31" s="116" t="str">
        <f>Mapa!$F36</f>
        <v xml:space="preserve">Publicar parcialmente el contenido de los Proyectos de Acuerdo en beneficio de terceros. </v>
      </c>
      <c r="C31" s="283"/>
      <c r="D31" s="283"/>
      <c r="E31" s="283"/>
      <c r="F31" s="283"/>
    </row>
    <row r="32" spans="1:6" ht="25.5">
      <c r="A32" s="8">
        <f>Mapa!E37</f>
        <v>28</v>
      </c>
      <c r="B32" s="116" t="str">
        <f>Mapa!$F37</f>
        <v>Recibir y almacenar los bienes y/o elementos de la Corporación</v>
      </c>
      <c r="C32" s="283"/>
      <c r="D32" s="283"/>
      <c r="E32" s="283"/>
      <c r="F32" s="283"/>
    </row>
    <row r="33" spans="1:6" ht="25.5">
      <c r="A33" s="8">
        <f>Mapa!E38</f>
        <v>29</v>
      </c>
      <c r="B33" s="116" t="str">
        <f>Mapa!$F38</f>
        <v>Hurto o daño intencional de activos y/o elementos de la Corporación</v>
      </c>
      <c r="C33" s="283"/>
      <c r="D33" s="283"/>
      <c r="E33" s="283"/>
      <c r="F33" s="283"/>
    </row>
    <row r="34" spans="1:6" ht="26.1" customHeight="1">
      <c r="A34" s="8">
        <f>Mapa!E39</f>
        <v>30</v>
      </c>
      <c r="B34" s="116" t="str">
        <f>Mapa!$F39</f>
        <v>Concentración de Información de determinadas actividades o procesos en una sola persona</v>
      </c>
      <c r="C34" s="283"/>
      <c r="D34" s="283"/>
      <c r="E34" s="283"/>
      <c r="F34" s="283"/>
    </row>
    <row r="35" spans="1:6" ht="25.5">
      <c r="A35" s="8">
        <f>Mapa!E40</f>
        <v>31</v>
      </c>
      <c r="B35" s="116" t="str">
        <f>Mapa!$F40</f>
        <v>Deficiencia de sistemas, equipos y software</v>
      </c>
      <c r="C35" s="283"/>
      <c r="D35" s="283"/>
      <c r="E35" s="283"/>
      <c r="F35" s="283"/>
    </row>
    <row r="36" spans="1:6" ht="25.5">
      <c r="A36" s="8">
        <f>Mapa!E41</f>
        <v>32</v>
      </c>
      <c r="B36" s="116" t="str">
        <f>Mapa!$F41</f>
        <v>Sistemas de Información susceptibles de manipulación o adulteración</v>
      </c>
      <c r="C36" s="283"/>
      <c r="D36" s="283"/>
      <c r="E36" s="283"/>
      <c r="F36" s="283"/>
    </row>
    <row r="37" spans="1:6" ht="51">
      <c r="A37" s="8">
        <f>Mapa!E42</f>
        <v>33</v>
      </c>
      <c r="B37" s="116" t="str">
        <f>Mapa!$F42</f>
        <v>Falta de claridad en la designación de recurso humano para realizar las funciones del administrador del sistema, del servidor y de la base de datos.</v>
      </c>
      <c r="C37" s="283"/>
      <c r="D37" s="283"/>
      <c r="E37" s="283"/>
      <c r="F37" s="283"/>
    </row>
    <row r="38" spans="1:6" ht="51">
      <c r="A38" s="8">
        <f>Mapa!E43</f>
        <v>34</v>
      </c>
      <c r="B38" s="116" t="str">
        <f>Mapa!$F43</f>
        <v>Fallas en oportunidad en la entrega de las soluciones a los requerimientos de modificación y/o actualización de los sistemas de información.</v>
      </c>
      <c r="C38" s="283"/>
      <c r="D38" s="283"/>
      <c r="E38" s="283"/>
      <c r="F38" s="283"/>
    </row>
    <row r="39" spans="1:6" ht="25.5">
      <c r="A39" s="8">
        <f>Mapa!E44</f>
        <v>35</v>
      </c>
      <c r="B39" s="116" t="str">
        <f>Mapa!$F44</f>
        <v>Manipulación de la grabación en la sesión por solicitud de terceros.</v>
      </c>
      <c r="C39" s="283"/>
      <c r="D39" s="283"/>
      <c r="E39" s="283"/>
      <c r="F39" s="283"/>
    </row>
    <row r="40" spans="1:6" ht="25.5">
      <c r="A40" s="8">
        <f>Mapa!E45</f>
        <v>36</v>
      </c>
      <c r="B40" s="116" t="str">
        <f>Mapa!$F45</f>
        <v>Seguridad en el manejo de las claves por parte de los usuarios.</v>
      </c>
      <c r="C40" s="283"/>
      <c r="D40" s="283"/>
      <c r="E40" s="283"/>
      <c r="F40" s="283"/>
    </row>
    <row r="41" spans="1:6" ht="26.1" customHeight="1">
      <c r="A41" s="8">
        <f>Mapa!E46</f>
        <v>37</v>
      </c>
      <c r="B41" s="116" t="str">
        <f>Mapa!$F46</f>
        <v>- Realizar cambios en la información favoreciendo intereses personales. 
- Cambiar o tergiversar información.
- Ocultar a la ciudadanía la información de carácter  público</v>
      </c>
      <c r="C41" s="283"/>
      <c r="D41" s="283"/>
      <c r="E41" s="283"/>
      <c r="F41" s="283"/>
    </row>
    <row r="42" spans="1:6" ht="76.5">
      <c r="A42" s="8">
        <f>Mapa!E47</f>
        <v>38</v>
      </c>
      <c r="B42" s="116" t="str">
        <f>Mapa!$F47</f>
        <v>En el trámite de expediente puede presentarse bien sea el hurto, robo o pérdida de expedientes completos o la mutilación de folios, lo cual podría entorpecer la disponibilidad, veracidad y exactitud de la información.</v>
      </c>
      <c r="C42" s="283"/>
      <c r="D42" s="283"/>
      <c r="E42" s="283"/>
      <c r="F42" s="283"/>
    </row>
    <row r="43" spans="1:6" ht="51">
      <c r="A43" s="8">
        <f>Mapa!E48</f>
        <v>39</v>
      </c>
      <c r="B43" s="116" t="str">
        <f>Mapa!$F48</f>
        <v>No presentar exigencias y rigurosidad en el manejo documental, archivo y pérdida de algún expediente con el fin de favorecer intereses personales,</v>
      </c>
      <c r="C43" s="283"/>
      <c r="D43" s="283"/>
      <c r="E43" s="283"/>
      <c r="F43" s="283"/>
    </row>
    <row r="44" spans="1:6" ht="51">
      <c r="A44" s="8">
        <f>Mapa!E49</f>
        <v>40</v>
      </c>
      <c r="B44" s="116" t="str">
        <f>Mapa!$F49</f>
        <v>No se incluyen las incapacidades por enfermedad general o de tipo Profesional a los aplicativos PERNO y Aportes en linea</v>
      </c>
      <c r="C44" s="283"/>
      <c r="D44" s="283"/>
      <c r="E44" s="283"/>
      <c r="F44" s="283"/>
    </row>
    <row r="45" spans="1:6" ht="38.25">
      <c r="A45" s="8">
        <f>Mapa!E50</f>
        <v>41</v>
      </c>
      <c r="B45" s="116" t="str">
        <f>Mapa!$F50</f>
        <v xml:space="preserve">No gestionar oportunamente incpacidades mayores a 90 días ante las entidades pertinentes  </v>
      </c>
      <c r="C45" s="283"/>
      <c r="D45" s="283"/>
      <c r="E45" s="283"/>
      <c r="F45" s="283"/>
    </row>
    <row r="46" spans="1:6" ht="63.75">
      <c r="A46" s="8">
        <f>Mapa!E51</f>
        <v>42</v>
      </c>
      <c r="B46" s="116" t="str">
        <f>Mapa!$F51</f>
        <v xml:space="preserve">Se digita información errada en el momento de expedir la orden de pagos de nómina, aportes parafiscales y cesantías, ocasionando anulaciones de RA. </v>
      </c>
      <c r="C46" s="283"/>
      <c r="D46" s="283"/>
      <c r="E46" s="283"/>
      <c r="F46" s="283"/>
    </row>
    <row r="47" spans="1:6" ht="76.5">
      <c r="A47" s="8">
        <f>Mapa!E52</f>
        <v>43</v>
      </c>
      <c r="B47" s="116" t="str">
        <f>Mapa!$F52</f>
        <v>Debido a la no actualización del convenio interadministrativo de transferencia tecnológica entre el Concejo de Bogotá y la Secretaría de Hacienda Distrital, se puede generar pagos que no cuentan con la normatividad vigente.</v>
      </c>
      <c r="C47" s="283"/>
      <c r="D47" s="283"/>
      <c r="E47" s="283"/>
      <c r="F47" s="283"/>
    </row>
    <row r="48" spans="1:6" ht="51">
      <c r="A48" s="8">
        <f>Mapa!E53</f>
        <v>44</v>
      </c>
      <c r="B48" s="116" t="str">
        <f>Mapa!$F53</f>
        <v>El no cumplimiento a la norma y guía de supervisión de contratos, puede ocasionar faltas graves de supervisión contractual.</v>
      </c>
      <c r="C48" s="283"/>
      <c r="D48" s="283"/>
      <c r="E48" s="283"/>
      <c r="F48" s="283"/>
    </row>
    <row r="49" spans="1:6" ht="38.25">
      <c r="A49" s="8">
        <f>Mapa!E54</f>
        <v>45</v>
      </c>
      <c r="B49" s="116" t="str">
        <f>Mapa!$F54</f>
        <v>No dar a conocer oportunamente irregularidades evidenciadas en la Entidad a los Entes de Control</v>
      </c>
      <c r="C49" s="283"/>
      <c r="D49" s="283"/>
      <c r="E49" s="283"/>
      <c r="F49" s="283"/>
    </row>
    <row r="50" spans="1:6" ht="38.25">
      <c r="A50" s="8">
        <f>Mapa!E55</f>
        <v>46</v>
      </c>
      <c r="B50" s="116" t="str">
        <f>Mapa!$F55</f>
        <v>Presentar en los informes información imprecisa e incompleta a los entes externos</v>
      </c>
      <c r="C50" s="283"/>
      <c r="D50" s="283"/>
      <c r="E50" s="283"/>
      <c r="F50" s="283"/>
    </row>
    <row r="51" spans="1:6" ht="26.1" customHeight="1">
      <c r="A51" s="8">
        <f>Mapa!E56</f>
        <v>47</v>
      </c>
      <c r="B51" s="116" t="str">
        <f>Mapa!$F56</f>
        <v>Tráfico de influencias en las auditorías.</v>
      </c>
      <c r="C51" s="283"/>
      <c r="D51" s="283"/>
      <c r="E51" s="283"/>
      <c r="F51" s="283"/>
    </row>
    <row r="52" spans="1:6">
      <c r="B52" s="35" t="s">
        <v>349</v>
      </c>
      <c r="C52" s="86">
        <f>COUNTA(C5:C51)</f>
        <v>6</v>
      </c>
      <c r="D52" s="86">
        <f>COUNTA(D5:D51)</f>
        <v>6</v>
      </c>
      <c r="E52" s="86">
        <f>COUNTA(E5:E51)</f>
        <v>4</v>
      </c>
      <c r="F52" s="86">
        <f>COUNTA(F5:F51)</f>
        <v>4</v>
      </c>
    </row>
  </sheetData>
  <mergeCells count="3">
    <mergeCell ref="A4:B4"/>
    <mergeCell ref="C1:F3"/>
    <mergeCell ref="A1:B3"/>
  </mergeCells>
  <printOptions horizontalCentered="1"/>
  <pageMargins left="0.39370078740157483" right="0.39370078740157483" top="0.39370078740157483" bottom="0.98425196850393704" header="0.39370078740157483" footer="0.39370078740157483"/>
  <pageSetup paperSize="14" scale="65" orientation="portrait" r:id="rId1"/>
  <headerFooter alignWithMargins="0">
    <oddFooter>&amp;L&amp;G&amp;C&amp;8“EN EL CONCEJO, BOGOTA TIENE LA PALABRA”&amp;R&amp;G</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L1597"/>
  <sheetViews>
    <sheetView workbookViewId="0">
      <selection sqref="A1:E1"/>
    </sheetView>
  </sheetViews>
  <sheetFormatPr baseColWidth="10" defaultRowHeight="12.75"/>
  <cols>
    <col min="1" max="1" width="6" style="66" customWidth="1"/>
    <col min="2" max="2" width="65.7109375" customWidth="1"/>
    <col min="3" max="3" width="7.7109375" customWidth="1"/>
    <col min="4" max="5" width="7.7109375" style="66" customWidth="1"/>
  </cols>
  <sheetData>
    <row r="1" spans="1:12" ht="19.5" customHeight="1">
      <c r="A1" s="553" t="s">
        <v>163</v>
      </c>
      <c r="B1" s="554"/>
      <c r="C1" s="554"/>
      <c r="D1" s="554"/>
      <c r="E1" s="555"/>
    </row>
    <row r="2" spans="1:12" ht="18.75" customHeight="1">
      <c r="A2" s="556" t="s">
        <v>1</v>
      </c>
      <c r="B2" s="511" t="s">
        <v>169</v>
      </c>
      <c r="C2" s="558"/>
      <c r="D2" s="553" t="s">
        <v>164</v>
      </c>
      <c r="E2" s="555"/>
    </row>
    <row r="3" spans="1:12" ht="15.75" customHeight="1">
      <c r="A3" s="557"/>
      <c r="B3" s="514"/>
      <c r="C3" s="497"/>
      <c r="D3" s="86" t="s">
        <v>165</v>
      </c>
      <c r="E3" s="86" t="s">
        <v>166</v>
      </c>
    </row>
    <row r="4" spans="1:12" ht="12.75" customHeight="1">
      <c r="A4" s="120">
        <v>1</v>
      </c>
      <c r="B4" s="559" t="s">
        <v>170</v>
      </c>
      <c r="C4" s="560"/>
      <c r="D4" s="156" t="s">
        <v>417</v>
      </c>
      <c r="E4" s="157"/>
      <c r="L4" s="66"/>
    </row>
    <row r="5" spans="1:12" ht="12.75" customHeight="1">
      <c r="A5" s="120">
        <v>2</v>
      </c>
      <c r="B5" s="552" t="s">
        <v>171</v>
      </c>
      <c r="C5" s="542"/>
      <c r="D5" s="158" t="s">
        <v>417</v>
      </c>
      <c r="E5" s="157"/>
    </row>
    <row r="6" spans="1:12" ht="12.75" customHeight="1">
      <c r="A6" s="120">
        <v>3</v>
      </c>
      <c r="B6" s="552" t="s">
        <v>172</v>
      </c>
      <c r="C6" s="542"/>
      <c r="D6" s="158" t="s">
        <v>417</v>
      </c>
      <c r="E6" s="157"/>
    </row>
    <row r="7" spans="1:12" ht="12.75" customHeight="1">
      <c r="A7" s="120">
        <v>4</v>
      </c>
      <c r="B7" s="552" t="s">
        <v>173</v>
      </c>
      <c r="C7" s="542"/>
      <c r="D7" s="158" t="s">
        <v>417</v>
      </c>
      <c r="E7" s="157"/>
    </row>
    <row r="8" spans="1:12" ht="12.75" customHeight="1">
      <c r="A8" s="120">
        <v>5</v>
      </c>
      <c r="B8" s="541" t="s">
        <v>174</v>
      </c>
      <c r="C8" s="542"/>
      <c r="D8" s="158" t="s">
        <v>417</v>
      </c>
      <c r="E8" s="157"/>
    </row>
    <row r="9" spans="1:12" ht="12.75" customHeight="1">
      <c r="A9" s="120">
        <v>6</v>
      </c>
      <c r="B9" s="541" t="s">
        <v>175</v>
      </c>
      <c r="C9" s="542"/>
      <c r="D9" s="158" t="s">
        <v>417</v>
      </c>
      <c r="E9" s="157"/>
    </row>
    <row r="10" spans="1:12" ht="12.75" customHeight="1">
      <c r="A10" s="120">
        <v>7</v>
      </c>
      <c r="B10" s="541" t="s">
        <v>176</v>
      </c>
      <c r="C10" s="542"/>
      <c r="D10" s="158" t="s">
        <v>417</v>
      </c>
      <c r="E10" s="157"/>
    </row>
    <row r="11" spans="1:12" ht="12.75" customHeight="1">
      <c r="A11" s="120">
        <v>8</v>
      </c>
      <c r="B11" s="561" t="s">
        <v>177</v>
      </c>
      <c r="C11" s="542"/>
      <c r="D11" s="158"/>
      <c r="E11" s="249" t="s">
        <v>417</v>
      </c>
    </row>
    <row r="12" spans="1:12" ht="12.75" customHeight="1">
      <c r="A12" s="120">
        <v>9</v>
      </c>
      <c r="B12" s="541" t="s">
        <v>178</v>
      </c>
      <c r="C12" s="542"/>
      <c r="D12" s="158"/>
      <c r="E12" s="249" t="s">
        <v>417</v>
      </c>
    </row>
    <row r="13" spans="1:12" ht="12.75" customHeight="1">
      <c r="A13" s="120">
        <v>10</v>
      </c>
      <c r="B13" s="541" t="s">
        <v>179</v>
      </c>
      <c r="C13" s="542"/>
      <c r="D13" s="158" t="s">
        <v>417</v>
      </c>
      <c r="E13" s="157"/>
    </row>
    <row r="14" spans="1:12" ht="12.75" customHeight="1">
      <c r="A14" s="120">
        <v>11</v>
      </c>
      <c r="B14" s="541" t="s">
        <v>180</v>
      </c>
      <c r="C14" s="542"/>
      <c r="D14" s="158" t="s">
        <v>417</v>
      </c>
      <c r="E14" s="157"/>
    </row>
    <row r="15" spans="1:12" ht="12.75" customHeight="1">
      <c r="A15" s="120">
        <v>12</v>
      </c>
      <c r="B15" s="541" t="s">
        <v>181</v>
      </c>
      <c r="C15" s="542"/>
      <c r="D15" s="158" t="s">
        <v>417</v>
      </c>
      <c r="E15" s="157"/>
    </row>
    <row r="16" spans="1:12" ht="12.75" customHeight="1">
      <c r="A16" s="120">
        <v>13</v>
      </c>
      <c r="B16" s="541" t="s">
        <v>182</v>
      </c>
      <c r="C16" s="542"/>
      <c r="D16" s="158" t="s">
        <v>417</v>
      </c>
      <c r="E16" s="157"/>
    </row>
    <row r="17" spans="1:5" ht="12.75" customHeight="1">
      <c r="A17" s="120">
        <v>14</v>
      </c>
      <c r="B17" s="541" t="s">
        <v>183</v>
      </c>
      <c r="C17" s="542"/>
      <c r="D17" s="158" t="s">
        <v>417</v>
      </c>
      <c r="E17" s="157"/>
    </row>
    <row r="18" spans="1:5" ht="12.75" customHeight="1">
      <c r="A18" s="120">
        <v>15</v>
      </c>
      <c r="B18" s="552" t="s">
        <v>184</v>
      </c>
      <c r="C18" s="542"/>
      <c r="D18" s="158" t="s">
        <v>417</v>
      </c>
      <c r="E18" s="157"/>
    </row>
    <row r="19" spans="1:5" ht="12.75" customHeight="1">
      <c r="A19" s="120">
        <v>16</v>
      </c>
      <c r="B19" s="541" t="s">
        <v>185</v>
      </c>
      <c r="C19" s="542"/>
      <c r="D19" s="158"/>
      <c r="E19" s="249" t="s">
        <v>417</v>
      </c>
    </row>
    <row r="20" spans="1:5" ht="12.75" customHeight="1">
      <c r="A20" s="120">
        <v>17</v>
      </c>
      <c r="B20" s="541" t="s">
        <v>186</v>
      </c>
      <c r="C20" s="542"/>
      <c r="D20" s="158" t="s">
        <v>417</v>
      </c>
      <c r="E20" s="157"/>
    </row>
    <row r="21" spans="1:5" ht="12.75" customHeight="1">
      <c r="A21" s="121">
        <v>18</v>
      </c>
      <c r="B21" s="543" t="s">
        <v>187</v>
      </c>
      <c r="C21" s="544"/>
      <c r="D21" s="159" t="s">
        <v>417</v>
      </c>
      <c r="E21" s="160"/>
    </row>
    <row r="22" spans="1:5">
      <c r="A22" s="545" t="s">
        <v>167</v>
      </c>
      <c r="B22" s="546"/>
      <c r="C22" s="547"/>
      <c r="D22" s="86">
        <f>COUNTA(D4:D21)</f>
        <v>15</v>
      </c>
      <c r="E22" s="123"/>
    </row>
    <row r="23" spans="1:5">
      <c r="A23" s="548" t="s">
        <v>168</v>
      </c>
      <c r="B23" s="549"/>
      <c r="C23" s="141"/>
      <c r="D23" s="122"/>
      <c r="E23" s="86">
        <f>COUNTA(E4:E21)</f>
        <v>3</v>
      </c>
    </row>
    <row r="24" spans="1:5">
      <c r="A24" s="140"/>
      <c r="B24" s="141"/>
      <c r="C24" s="141"/>
      <c r="D24" s="149"/>
      <c r="E24" s="110"/>
    </row>
    <row r="25" spans="1:5">
      <c r="A25" s="550" t="s">
        <v>420</v>
      </c>
      <c r="B25" s="551"/>
      <c r="C25" s="152">
        <f>IF(AND(D22&gt;=1,D22&lt;=5),5,IF(AND(D22&gt;5,D22&lt;=11),10,IF(AND(D22&gt;11,D22&lt;=18),20,"ERROR")))</f>
        <v>20</v>
      </c>
      <c r="D25" s="489" t="str">
        <f>IF(AND(D22&gt;=1,D22&lt;=5),"Moderado",IF(AND(D22&gt;5,D22&lt;=11),"Mayor",IF(AND(D22&gt;11,D22&lt;=18),"Catastrofico","ERROR")))</f>
        <v>Catastrofico</v>
      </c>
      <c r="E25" s="491"/>
    </row>
    <row r="26" spans="1:5">
      <c r="A26" s="85"/>
      <c r="B26" s="153"/>
      <c r="C26" s="151"/>
      <c r="D26" s="155"/>
      <c r="E26" s="154"/>
    </row>
    <row r="27" spans="1:5">
      <c r="A27" s="138" t="s">
        <v>414</v>
      </c>
      <c r="C27" s="86" t="str">
        <f>IF(AND(D22&gt;=1,D22&lt;=5),D22,"")</f>
        <v/>
      </c>
      <c r="D27" s="530" t="s">
        <v>369</v>
      </c>
      <c r="E27" s="530"/>
    </row>
    <row r="28" spans="1:5">
      <c r="A28" s="138" t="s">
        <v>415</v>
      </c>
      <c r="C28" s="86" t="str">
        <f>IF(AND(D22&gt;5,D22&lt;=11),D22,"")</f>
        <v/>
      </c>
      <c r="D28" s="531" t="s">
        <v>370</v>
      </c>
      <c r="E28" s="531"/>
    </row>
    <row r="29" spans="1:5">
      <c r="A29" s="138" t="s">
        <v>416</v>
      </c>
      <c r="C29" s="86">
        <f>IF(AND(D22&gt;11,D22&lt;=18),D22,"")</f>
        <v>15</v>
      </c>
      <c r="D29" s="532" t="s">
        <v>371</v>
      </c>
      <c r="E29" s="532"/>
    </row>
    <row r="30" spans="1:5">
      <c r="A30" s="150" t="s">
        <v>418</v>
      </c>
      <c r="B30" s="85"/>
      <c r="C30" s="85"/>
      <c r="D30" s="79"/>
      <c r="E30" s="139"/>
    </row>
    <row r="31" spans="1:5">
      <c r="A31" s="533">
        <f>Mapa!E10</f>
        <v>1</v>
      </c>
      <c r="B31" s="536" t="str">
        <f>Mapa!F10</f>
        <v>Nombramiento de Servidores Públicos sin el lleno de los requisitos legales exigidos.</v>
      </c>
      <c r="C31" s="536"/>
      <c r="D31" s="537"/>
      <c r="E31" s="538"/>
    </row>
    <row r="32" spans="1:5">
      <c r="A32" s="534"/>
      <c r="B32" s="537"/>
      <c r="C32" s="537"/>
      <c r="D32" s="537"/>
      <c r="E32" s="538"/>
    </row>
    <row r="33" spans="1:5">
      <c r="A33" s="535"/>
      <c r="B33" s="539"/>
      <c r="C33" s="539"/>
      <c r="D33" s="539"/>
      <c r="E33" s="540"/>
    </row>
    <row r="35" spans="1:5" ht="19.5" customHeight="1">
      <c r="A35" s="553" t="s">
        <v>163</v>
      </c>
      <c r="B35" s="554"/>
      <c r="C35" s="554"/>
      <c r="D35" s="554"/>
      <c r="E35" s="555"/>
    </row>
    <row r="36" spans="1:5" ht="18.75" customHeight="1">
      <c r="A36" s="556" t="s">
        <v>1</v>
      </c>
      <c r="B36" s="511" t="s">
        <v>169</v>
      </c>
      <c r="C36" s="558"/>
      <c r="D36" s="553" t="s">
        <v>164</v>
      </c>
      <c r="E36" s="555"/>
    </row>
    <row r="37" spans="1:5" ht="15.75" customHeight="1">
      <c r="A37" s="557"/>
      <c r="B37" s="514"/>
      <c r="C37" s="497"/>
      <c r="D37" s="86" t="s">
        <v>165</v>
      </c>
      <c r="E37" s="86" t="s">
        <v>166</v>
      </c>
    </row>
    <row r="38" spans="1:5" ht="12.75" customHeight="1">
      <c r="A38" s="120">
        <v>1</v>
      </c>
      <c r="B38" s="559" t="s">
        <v>170</v>
      </c>
      <c r="C38" s="560"/>
      <c r="D38" s="156" t="s">
        <v>417</v>
      </c>
      <c r="E38" s="157"/>
    </row>
    <row r="39" spans="1:5" ht="12.75" customHeight="1">
      <c r="A39" s="120">
        <v>2</v>
      </c>
      <c r="B39" s="552" t="s">
        <v>171</v>
      </c>
      <c r="C39" s="542"/>
      <c r="D39" s="158" t="s">
        <v>417</v>
      </c>
      <c r="E39" s="157"/>
    </row>
    <row r="40" spans="1:5" ht="12.75" customHeight="1">
      <c r="A40" s="120">
        <v>3</v>
      </c>
      <c r="B40" s="552" t="s">
        <v>172</v>
      </c>
      <c r="C40" s="542"/>
      <c r="D40" s="158" t="s">
        <v>417</v>
      </c>
      <c r="E40" s="157"/>
    </row>
    <row r="41" spans="1:5" ht="12.75" customHeight="1">
      <c r="A41" s="120">
        <v>4</v>
      </c>
      <c r="B41" s="552" t="s">
        <v>173</v>
      </c>
      <c r="C41" s="542"/>
      <c r="D41" s="158"/>
      <c r="E41" s="157" t="s">
        <v>417</v>
      </c>
    </row>
    <row r="42" spans="1:5" ht="12.75" customHeight="1">
      <c r="A42" s="120">
        <v>5</v>
      </c>
      <c r="B42" s="541" t="s">
        <v>174</v>
      </c>
      <c r="C42" s="542"/>
      <c r="D42" s="158" t="s">
        <v>417</v>
      </c>
      <c r="E42" s="157"/>
    </row>
    <row r="43" spans="1:5" ht="12.75" customHeight="1">
      <c r="A43" s="120">
        <v>6</v>
      </c>
      <c r="B43" s="541" t="s">
        <v>175</v>
      </c>
      <c r="C43" s="542"/>
      <c r="D43" s="158" t="s">
        <v>417</v>
      </c>
      <c r="E43" s="157"/>
    </row>
    <row r="44" spans="1:5" ht="12.75" customHeight="1">
      <c r="A44" s="120">
        <v>7</v>
      </c>
      <c r="B44" s="541" t="s">
        <v>176</v>
      </c>
      <c r="C44" s="542"/>
      <c r="D44" s="158" t="s">
        <v>417</v>
      </c>
      <c r="E44" s="157"/>
    </row>
    <row r="45" spans="1:5" ht="12.75" customHeight="1">
      <c r="A45" s="120">
        <v>8</v>
      </c>
      <c r="B45" s="561" t="s">
        <v>177</v>
      </c>
      <c r="C45" s="542"/>
      <c r="D45" s="158" t="s">
        <v>417</v>
      </c>
      <c r="E45" s="249"/>
    </row>
    <row r="46" spans="1:5" ht="12.75" customHeight="1">
      <c r="A46" s="120">
        <v>9</v>
      </c>
      <c r="B46" s="541" t="s">
        <v>178</v>
      </c>
      <c r="C46" s="542"/>
      <c r="D46" s="158"/>
      <c r="E46" s="249" t="s">
        <v>417</v>
      </c>
    </row>
    <row r="47" spans="1:5" ht="12.75" customHeight="1">
      <c r="A47" s="120">
        <v>10</v>
      </c>
      <c r="B47" s="541" t="s">
        <v>179</v>
      </c>
      <c r="C47" s="542"/>
      <c r="D47" s="158" t="s">
        <v>417</v>
      </c>
      <c r="E47" s="157"/>
    </row>
    <row r="48" spans="1:5" ht="12.75" customHeight="1">
      <c r="A48" s="120">
        <v>11</v>
      </c>
      <c r="B48" s="541" t="s">
        <v>180</v>
      </c>
      <c r="C48" s="542"/>
      <c r="D48" s="158" t="s">
        <v>417</v>
      </c>
      <c r="E48" s="157"/>
    </row>
    <row r="49" spans="1:5" ht="12.75" customHeight="1">
      <c r="A49" s="120">
        <v>12</v>
      </c>
      <c r="B49" s="541" t="s">
        <v>181</v>
      </c>
      <c r="C49" s="542"/>
      <c r="D49" s="158" t="s">
        <v>417</v>
      </c>
      <c r="E49" s="157"/>
    </row>
    <row r="50" spans="1:5" ht="12.75" customHeight="1">
      <c r="A50" s="120">
        <v>13</v>
      </c>
      <c r="B50" s="541" t="s">
        <v>182</v>
      </c>
      <c r="C50" s="542"/>
      <c r="D50" s="158" t="s">
        <v>417</v>
      </c>
      <c r="E50" s="157"/>
    </row>
    <row r="51" spans="1:5" ht="12.75" customHeight="1">
      <c r="A51" s="120">
        <v>14</v>
      </c>
      <c r="B51" s="541" t="s">
        <v>183</v>
      </c>
      <c r="C51" s="542"/>
      <c r="D51" s="158" t="s">
        <v>417</v>
      </c>
      <c r="E51" s="157"/>
    </row>
    <row r="52" spans="1:5" ht="12.75" customHeight="1">
      <c r="A52" s="120">
        <v>15</v>
      </c>
      <c r="B52" s="552" t="s">
        <v>184</v>
      </c>
      <c r="C52" s="542"/>
      <c r="D52" s="158" t="s">
        <v>417</v>
      </c>
      <c r="E52" s="157"/>
    </row>
    <row r="53" spans="1:5" ht="12.75" customHeight="1">
      <c r="A53" s="120">
        <v>16</v>
      </c>
      <c r="B53" s="541" t="s">
        <v>185</v>
      </c>
      <c r="C53" s="542"/>
      <c r="D53" s="158"/>
      <c r="E53" s="249" t="s">
        <v>417</v>
      </c>
    </row>
    <row r="54" spans="1:5" ht="12.75" customHeight="1">
      <c r="A54" s="120">
        <v>17</v>
      </c>
      <c r="B54" s="541" t="s">
        <v>186</v>
      </c>
      <c r="C54" s="542"/>
      <c r="D54" s="158" t="s">
        <v>417</v>
      </c>
      <c r="E54" s="157"/>
    </row>
    <row r="55" spans="1:5" ht="12.75" customHeight="1">
      <c r="A55" s="121">
        <v>18</v>
      </c>
      <c r="B55" s="543" t="s">
        <v>187</v>
      </c>
      <c r="C55" s="544"/>
      <c r="D55" s="159"/>
      <c r="E55" s="160" t="s">
        <v>417</v>
      </c>
    </row>
    <row r="56" spans="1:5">
      <c r="A56" s="545" t="s">
        <v>167</v>
      </c>
      <c r="B56" s="546"/>
      <c r="C56" s="547"/>
      <c r="D56" s="86">
        <f>COUNTA(D38:D55)</f>
        <v>14</v>
      </c>
      <c r="E56" s="123"/>
    </row>
    <row r="57" spans="1:5">
      <c r="A57" s="548" t="s">
        <v>168</v>
      </c>
      <c r="B57" s="549"/>
      <c r="C57" s="141"/>
      <c r="D57" s="142"/>
      <c r="E57" s="86">
        <f>COUNTA(E38:E55)</f>
        <v>4</v>
      </c>
    </row>
    <row r="58" spans="1:5">
      <c r="A58" s="140"/>
      <c r="B58" s="141"/>
      <c r="C58" s="141"/>
      <c r="D58" s="149"/>
      <c r="E58" s="110"/>
    </row>
    <row r="59" spans="1:5">
      <c r="A59" s="550" t="s">
        <v>420</v>
      </c>
      <c r="B59" s="551"/>
      <c r="C59" s="152">
        <f>IF(AND(D56&gt;=1,D56&lt;=5),5,IF(AND(D56&gt;5,D56&lt;=11),10,IF(AND(D56&gt;11,D56&lt;=18),20,"ERROR")))</f>
        <v>20</v>
      </c>
      <c r="D59" s="489" t="str">
        <f>IF(AND(D56&gt;=1,D56&lt;=5),"Moderado",IF(AND(D56&gt;5,D56&lt;=11),"Mayor",IF(AND(D56&gt;11,D56&lt;=18),"Catastrofico","ERROR")))</f>
        <v>Catastrofico</v>
      </c>
      <c r="E59" s="491"/>
    </row>
    <row r="60" spans="1:5">
      <c r="A60" s="85"/>
      <c r="B60" s="153"/>
      <c r="C60" s="151"/>
      <c r="D60" s="251"/>
      <c r="E60" s="252"/>
    </row>
    <row r="61" spans="1:5">
      <c r="A61" s="138" t="s">
        <v>414</v>
      </c>
      <c r="C61" s="86" t="str">
        <f>IF(AND(D56&gt;=1,D56&lt;=5),D56,"")</f>
        <v/>
      </c>
      <c r="D61" s="530" t="s">
        <v>369</v>
      </c>
      <c r="E61" s="530"/>
    </row>
    <row r="62" spans="1:5">
      <c r="A62" s="138" t="s">
        <v>415</v>
      </c>
      <c r="C62" s="86" t="str">
        <f>IF(AND(D56&gt;5,D56&lt;=11),D56,"")</f>
        <v/>
      </c>
      <c r="D62" s="531" t="s">
        <v>370</v>
      </c>
      <c r="E62" s="531"/>
    </row>
    <row r="63" spans="1:5">
      <c r="A63" s="138" t="s">
        <v>416</v>
      </c>
      <c r="C63" s="86">
        <f>IF(AND(D56&gt;11,D56&lt;=18),D56,"")</f>
        <v>14</v>
      </c>
      <c r="D63" s="532" t="s">
        <v>371</v>
      </c>
      <c r="E63" s="532"/>
    </row>
    <row r="64" spans="1:5">
      <c r="A64" s="150" t="s">
        <v>418</v>
      </c>
      <c r="B64" s="85"/>
      <c r="C64" s="85"/>
      <c r="D64" s="115"/>
      <c r="E64" s="139"/>
    </row>
    <row r="65" spans="1:5" ht="12.75" customHeight="1">
      <c r="A65" s="533">
        <f>Mapa!E11</f>
        <v>2</v>
      </c>
      <c r="B65" s="536" t="str">
        <f>Mapa!F11</f>
        <v>Modificación de los textos de los Acuerdos sometidos a debate después de ser aprobados</v>
      </c>
      <c r="C65" s="536"/>
      <c r="D65" s="537"/>
      <c r="E65" s="538"/>
    </row>
    <row r="66" spans="1:5">
      <c r="A66" s="534"/>
      <c r="B66" s="537"/>
      <c r="C66" s="537"/>
      <c r="D66" s="537"/>
      <c r="E66" s="538"/>
    </row>
    <row r="67" spans="1:5">
      <c r="A67" s="535"/>
      <c r="B67" s="539"/>
      <c r="C67" s="539"/>
      <c r="D67" s="539"/>
      <c r="E67" s="540"/>
    </row>
    <row r="69" spans="1:5" ht="19.5" customHeight="1">
      <c r="A69" s="553" t="s">
        <v>163</v>
      </c>
      <c r="B69" s="554"/>
      <c r="C69" s="554"/>
      <c r="D69" s="554"/>
      <c r="E69" s="555"/>
    </row>
    <row r="70" spans="1:5" ht="18.75" customHeight="1">
      <c r="A70" s="556" t="s">
        <v>1</v>
      </c>
      <c r="B70" s="511" t="s">
        <v>169</v>
      </c>
      <c r="C70" s="558"/>
      <c r="D70" s="553" t="s">
        <v>164</v>
      </c>
      <c r="E70" s="555"/>
    </row>
    <row r="71" spans="1:5" ht="15.75" customHeight="1">
      <c r="A71" s="557"/>
      <c r="B71" s="514"/>
      <c r="C71" s="497"/>
      <c r="D71" s="86" t="s">
        <v>165</v>
      </c>
      <c r="E71" s="86" t="s">
        <v>166</v>
      </c>
    </row>
    <row r="72" spans="1:5" ht="12.75" customHeight="1">
      <c r="A72" s="120">
        <v>1</v>
      </c>
      <c r="B72" s="559" t="s">
        <v>170</v>
      </c>
      <c r="C72" s="560"/>
      <c r="D72" s="156" t="s">
        <v>417</v>
      </c>
      <c r="E72" s="157"/>
    </row>
    <row r="73" spans="1:5" ht="12.75" customHeight="1">
      <c r="A73" s="120">
        <v>2</v>
      </c>
      <c r="B73" s="552" t="s">
        <v>171</v>
      </c>
      <c r="C73" s="542"/>
      <c r="D73" s="158" t="s">
        <v>417</v>
      </c>
      <c r="E73" s="157"/>
    </row>
    <row r="74" spans="1:5" ht="12.75" customHeight="1">
      <c r="A74" s="120">
        <v>3</v>
      </c>
      <c r="B74" s="552" t="s">
        <v>172</v>
      </c>
      <c r="C74" s="542"/>
      <c r="D74" s="158" t="s">
        <v>417</v>
      </c>
      <c r="E74" s="157"/>
    </row>
    <row r="75" spans="1:5" ht="12.75" customHeight="1">
      <c r="A75" s="120">
        <v>4</v>
      </c>
      <c r="B75" s="552" t="s">
        <v>173</v>
      </c>
      <c r="C75" s="542"/>
      <c r="D75" s="158"/>
      <c r="E75" s="157" t="s">
        <v>417</v>
      </c>
    </row>
    <row r="76" spans="1:5" ht="12.75" customHeight="1">
      <c r="A76" s="120">
        <v>5</v>
      </c>
      <c r="B76" s="541" t="s">
        <v>174</v>
      </c>
      <c r="C76" s="542"/>
      <c r="D76" s="158"/>
      <c r="E76" s="157" t="s">
        <v>417</v>
      </c>
    </row>
    <row r="77" spans="1:5" ht="12.75" customHeight="1">
      <c r="A77" s="120">
        <v>6</v>
      </c>
      <c r="B77" s="541" t="s">
        <v>175</v>
      </c>
      <c r="C77" s="542"/>
      <c r="D77" s="158"/>
      <c r="E77" s="157" t="s">
        <v>417</v>
      </c>
    </row>
    <row r="78" spans="1:5" ht="12.75" customHeight="1">
      <c r="A78" s="120">
        <v>7</v>
      </c>
      <c r="B78" s="541" t="s">
        <v>176</v>
      </c>
      <c r="C78" s="542"/>
      <c r="D78" s="158" t="s">
        <v>417</v>
      </c>
      <c r="E78" s="157"/>
    </row>
    <row r="79" spans="1:5" ht="12.75" customHeight="1">
      <c r="A79" s="120">
        <v>8</v>
      </c>
      <c r="B79" s="561" t="s">
        <v>177</v>
      </c>
      <c r="C79" s="542"/>
      <c r="D79" s="158"/>
      <c r="E79" s="249" t="s">
        <v>417</v>
      </c>
    </row>
    <row r="80" spans="1:5" ht="12.75" customHeight="1">
      <c r="A80" s="120">
        <v>9</v>
      </c>
      <c r="B80" s="541" t="s">
        <v>178</v>
      </c>
      <c r="C80" s="542"/>
      <c r="D80" s="158"/>
      <c r="E80" s="249" t="s">
        <v>417</v>
      </c>
    </row>
    <row r="81" spans="1:5" ht="12.75" customHeight="1">
      <c r="A81" s="120">
        <v>10</v>
      </c>
      <c r="B81" s="541" t="s">
        <v>179</v>
      </c>
      <c r="C81" s="542"/>
      <c r="D81" s="158" t="s">
        <v>417</v>
      </c>
      <c r="E81" s="157"/>
    </row>
    <row r="82" spans="1:5" ht="12.75" customHeight="1">
      <c r="A82" s="120">
        <v>11</v>
      </c>
      <c r="B82" s="541" t="s">
        <v>180</v>
      </c>
      <c r="C82" s="542"/>
      <c r="D82" s="158" t="s">
        <v>417</v>
      </c>
      <c r="E82" s="157"/>
    </row>
    <row r="83" spans="1:5" ht="12.75" customHeight="1">
      <c r="A83" s="120">
        <v>12</v>
      </c>
      <c r="B83" s="541" t="s">
        <v>181</v>
      </c>
      <c r="C83" s="542"/>
      <c r="D83" s="158" t="s">
        <v>417</v>
      </c>
      <c r="E83" s="157"/>
    </row>
    <row r="84" spans="1:5" ht="12.75" customHeight="1">
      <c r="A84" s="120">
        <v>13</v>
      </c>
      <c r="B84" s="541" t="s">
        <v>182</v>
      </c>
      <c r="C84" s="542"/>
      <c r="D84" s="158"/>
      <c r="E84" s="157" t="s">
        <v>417</v>
      </c>
    </row>
    <row r="85" spans="1:5" ht="12.75" customHeight="1">
      <c r="A85" s="120">
        <v>14</v>
      </c>
      <c r="B85" s="541" t="s">
        <v>183</v>
      </c>
      <c r="C85" s="542"/>
      <c r="D85" s="158"/>
      <c r="E85" s="157" t="s">
        <v>417</v>
      </c>
    </row>
    <row r="86" spans="1:5" ht="12.75" customHeight="1">
      <c r="A86" s="120">
        <v>15</v>
      </c>
      <c r="B86" s="552" t="s">
        <v>184</v>
      </c>
      <c r="C86" s="542"/>
      <c r="D86" s="158" t="s">
        <v>417</v>
      </c>
      <c r="E86" s="157"/>
    </row>
    <row r="87" spans="1:5" ht="12.75" customHeight="1">
      <c r="A87" s="120">
        <v>16</v>
      </c>
      <c r="B87" s="541" t="s">
        <v>185</v>
      </c>
      <c r="C87" s="542"/>
      <c r="D87" s="158"/>
      <c r="E87" s="249" t="s">
        <v>417</v>
      </c>
    </row>
    <row r="88" spans="1:5" ht="12.75" customHeight="1">
      <c r="A88" s="120">
        <v>17</v>
      </c>
      <c r="B88" s="541" t="s">
        <v>186</v>
      </c>
      <c r="C88" s="542"/>
      <c r="D88" s="158" t="s">
        <v>417</v>
      </c>
      <c r="E88" s="157"/>
    </row>
    <row r="89" spans="1:5" ht="12.75" customHeight="1">
      <c r="A89" s="121">
        <v>18</v>
      </c>
      <c r="B89" s="543" t="s">
        <v>187</v>
      </c>
      <c r="C89" s="544"/>
      <c r="D89" s="159"/>
      <c r="E89" s="160" t="s">
        <v>417</v>
      </c>
    </row>
    <row r="90" spans="1:5">
      <c r="A90" s="545" t="s">
        <v>167</v>
      </c>
      <c r="B90" s="546"/>
      <c r="C90" s="547"/>
      <c r="D90" s="86">
        <f>COUNTA(D72:D89)</f>
        <v>9</v>
      </c>
      <c r="E90" s="123"/>
    </row>
    <row r="91" spans="1:5">
      <c r="A91" s="548" t="s">
        <v>168</v>
      </c>
      <c r="B91" s="549"/>
      <c r="C91" s="141"/>
      <c r="D91" s="142"/>
      <c r="E91" s="86">
        <f>COUNTA(E72:E89)</f>
        <v>9</v>
      </c>
    </row>
    <row r="92" spans="1:5">
      <c r="A92" s="140"/>
      <c r="B92" s="141"/>
      <c r="C92" s="141"/>
      <c r="D92" s="149"/>
      <c r="E92" s="110"/>
    </row>
    <row r="93" spans="1:5">
      <c r="A93" s="550" t="s">
        <v>420</v>
      </c>
      <c r="B93" s="551"/>
      <c r="C93" s="152">
        <f>IF(AND(D90&gt;=1,D90&lt;=5),5,IF(AND(D90&gt;5,D90&lt;=11),10,IF(AND(D90&gt;11,D90&lt;=18),20,"ERROR")))</f>
        <v>10</v>
      </c>
      <c r="D93" s="489" t="str">
        <f>IF(AND(D90&gt;=1,D90&lt;=5),"Moderado",IF(AND(D90&gt;5,D90&lt;=11),"Mayor",IF(AND(D90&gt;11,D90&lt;=18),"Catastrofico","ERROR")))</f>
        <v>Mayor</v>
      </c>
      <c r="E93" s="491"/>
    </row>
    <row r="94" spans="1:5">
      <c r="A94" s="85"/>
      <c r="B94" s="153"/>
      <c r="C94" s="151"/>
      <c r="D94" s="251"/>
      <c r="E94" s="252"/>
    </row>
    <row r="95" spans="1:5">
      <c r="A95" s="138" t="s">
        <v>414</v>
      </c>
      <c r="C95" s="86" t="str">
        <f>IF(AND(D90&gt;=1,D90&lt;=5),D90,"")</f>
        <v/>
      </c>
      <c r="D95" s="530" t="s">
        <v>369</v>
      </c>
      <c r="E95" s="530"/>
    </row>
    <row r="96" spans="1:5">
      <c r="A96" s="138" t="s">
        <v>415</v>
      </c>
      <c r="C96" s="86">
        <f>IF(AND(D90&gt;5,D90&lt;=11),D90,"")</f>
        <v>9</v>
      </c>
      <c r="D96" s="531" t="s">
        <v>370</v>
      </c>
      <c r="E96" s="531"/>
    </row>
    <row r="97" spans="1:5">
      <c r="A97" s="138" t="s">
        <v>416</v>
      </c>
      <c r="C97" s="86" t="str">
        <f>IF(AND(D90&gt;11,D90&lt;=18),D90,"")</f>
        <v/>
      </c>
      <c r="D97" s="532" t="s">
        <v>371</v>
      </c>
      <c r="E97" s="532"/>
    </row>
    <row r="98" spans="1:5">
      <c r="A98" s="150" t="s">
        <v>418</v>
      </c>
      <c r="B98" s="85"/>
      <c r="C98" s="85"/>
      <c r="D98" s="115"/>
      <c r="E98" s="139"/>
    </row>
    <row r="99" spans="1:5">
      <c r="A99" s="533">
        <f>Mapa!E12</f>
        <v>3</v>
      </c>
      <c r="B99" s="536" t="str">
        <f>Mapa!F12</f>
        <v>Ausencia de canales de comunicación.</v>
      </c>
      <c r="C99" s="536"/>
      <c r="D99" s="537"/>
      <c r="E99" s="538"/>
    </row>
    <row r="100" spans="1:5">
      <c r="A100" s="534"/>
      <c r="B100" s="537"/>
      <c r="C100" s="537"/>
      <c r="D100" s="537"/>
      <c r="E100" s="538"/>
    </row>
    <row r="101" spans="1:5">
      <c r="A101" s="535"/>
      <c r="B101" s="539"/>
      <c r="C101" s="539"/>
      <c r="D101" s="539"/>
      <c r="E101" s="540"/>
    </row>
    <row r="103" spans="1:5" ht="19.5" customHeight="1">
      <c r="A103" s="553" t="s">
        <v>163</v>
      </c>
      <c r="B103" s="554"/>
      <c r="C103" s="554"/>
      <c r="D103" s="554"/>
      <c r="E103" s="555"/>
    </row>
    <row r="104" spans="1:5" ht="18.75" customHeight="1">
      <c r="A104" s="556" t="s">
        <v>1</v>
      </c>
      <c r="B104" s="511" t="s">
        <v>169</v>
      </c>
      <c r="C104" s="558"/>
      <c r="D104" s="553" t="s">
        <v>164</v>
      </c>
      <c r="E104" s="555"/>
    </row>
    <row r="105" spans="1:5" ht="15.75" customHeight="1">
      <c r="A105" s="557"/>
      <c r="B105" s="514"/>
      <c r="C105" s="497"/>
      <c r="D105" s="86" t="s">
        <v>165</v>
      </c>
      <c r="E105" s="86" t="s">
        <v>166</v>
      </c>
    </row>
    <row r="106" spans="1:5" ht="12.75" customHeight="1">
      <c r="A106" s="120">
        <v>1</v>
      </c>
      <c r="B106" s="559" t="s">
        <v>170</v>
      </c>
      <c r="C106" s="560"/>
      <c r="D106" s="156" t="s">
        <v>417</v>
      </c>
      <c r="E106" s="157"/>
    </row>
    <row r="107" spans="1:5" ht="12.75" customHeight="1">
      <c r="A107" s="120">
        <v>2</v>
      </c>
      <c r="B107" s="552" t="s">
        <v>171</v>
      </c>
      <c r="C107" s="542"/>
      <c r="D107" s="158" t="s">
        <v>417</v>
      </c>
      <c r="E107" s="157"/>
    </row>
    <row r="108" spans="1:5" ht="12.75" customHeight="1">
      <c r="A108" s="120">
        <v>3</v>
      </c>
      <c r="B108" s="552" t="s">
        <v>172</v>
      </c>
      <c r="C108" s="542"/>
      <c r="D108" s="158" t="s">
        <v>417</v>
      </c>
      <c r="E108" s="157"/>
    </row>
    <row r="109" spans="1:5" ht="12.75" customHeight="1">
      <c r="A109" s="120">
        <v>4</v>
      </c>
      <c r="B109" s="552" t="s">
        <v>173</v>
      </c>
      <c r="C109" s="542"/>
      <c r="D109" s="158"/>
      <c r="E109" s="157" t="s">
        <v>417</v>
      </c>
    </row>
    <row r="110" spans="1:5" ht="12.75" customHeight="1">
      <c r="A110" s="120">
        <v>5</v>
      </c>
      <c r="B110" s="541" t="s">
        <v>174</v>
      </c>
      <c r="C110" s="542"/>
      <c r="D110" s="158"/>
      <c r="E110" s="157" t="s">
        <v>417</v>
      </c>
    </row>
    <row r="111" spans="1:5" ht="12.75" customHeight="1">
      <c r="A111" s="120">
        <v>6</v>
      </c>
      <c r="B111" s="541" t="s">
        <v>175</v>
      </c>
      <c r="C111" s="542"/>
      <c r="D111" s="158" t="s">
        <v>417</v>
      </c>
      <c r="E111" s="157"/>
    </row>
    <row r="112" spans="1:5" ht="12.75" customHeight="1">
      <c r="A112" s="120">
        <v>7</v>
      </c>
      <c r="B112" s="541" t="s">
        <v>176</v>
      </c>
      <c r="C112" s="542"/>
      <c r="D112" s="158" t="s">
        <v>417</v>
      </c>
      <c r="E112" s="157"/>
    </row>
    <row r="113" spans="1:5" ht="12.75" customHeight="1">
      <c r="A113" s="120">
        <v>8</v>
      </c>
      <c r="B113" s="561" t="s">
        <v>177</v>
      </c>
      <c r="C113" s="542"/>
      <c r="D113" s="158"/>
      <c r="E113" s="249" t="s">
        <v>417</v>
      </c>
    </row>
    <row r="114" spans="1:5" ht="12.75" customHeight="1">
      <c r="A114" s="120">
        <v>9</v>
      </c>
      <c r="B114" s="541" t="s">
        <v>178</v>
      </c>
      <c r="C114" s="542"/>
      <c r="D114" s="158" t="s">
        <v>417</v>
      </c>
      <c r="E114" s="249"/>
    </row>
    <row r="115" spans="1:5" ht="12.75" customHeight="1">
      <c r="A115" s="120">
        <v>10</v>
      </c>
      <c r="B115" s="541" t="s">
        <v>179</v>
      </c>
      <c r="C115" s="542"/>
      <c r="D115" s="158" t="s">
        <v>417</v>
      </c>
      <c r="E115" s="157"/>
    </row>
    <row r="116" spans="1:5" ht="12.75" customHeight="1">
      <c r="A116" s="120">
        <v>11</v>
      </c>
      <c r="B116" s="541" t="s">
        <v>180</v>
      </c>
      <c r="C116" s="542"/>
      <c r="D116" s="158" t="s">
        <v>417</v>
      </c>
      <c r="E116" s="157"/>
    </row>
    <row r="117" spans="1:5" ht="12.75" customHeight="1">
      <c r="A117" s="120">
        <v>12</v>
      </c>
      <c r="B117" s="541" t="s">
        <v>181</v>
      </c>
      <c r="C117" s="542"/>
      <c r="D117" s="158" t="s">
        <v>417</v>
      </c>
      <c r="E117" s="157"/>
    </row>
    <row r="118" spans="1:5" ht="12.75" customHeight="1">
      <c r="A118" s="120">
        <v>13</v>
      </c>
      <c r="B118" s="541" t="s">
        <v>182</v>
      </c>
      <c r="C118" s="542"/>
      <c r="D118" s="158" t="s">
        <v>417</v>
      </c>
      <c r="E118" s="157"/>
    </row>
    <row r="119" spans="1:5" ht="12.75" customHeight="1">
      <c r="A119" s="120">
        <v>14</v>
      </c>
      <c r="B119" s="541" t="s">
        <v>183</v>
      </c>
      <c r="C119" s="542"/>
      <c r="D119" s="158"/>
      <c r="E119" s="157" t="s">
        <v>417</v>
      </c>
    </row>
    <row r="120" spans="1:5" ht="12.75" customHeight="1">
      <c r="A120" s="120">
        <v>15</v>
      </c>
      <c r="B120" s="552" t="s">
        <v>184</v>
      </c>
      <c r="C120" s="542"/>
      <c r="D120" s="158"/>
      <c r="E120" s="157" t="s">
        <v>417</v>
      </c>
    </row>
    <row r="121" spans="1:5" ht="12.75" customHeight="1">
      <c r="A121" s="120">
        <v>16</v>
      </c>
      <c r="B121" s="541" t="s">
        <v>185</v>
      </c>
      <c r="C121" s="542"/>
      <c r="D121" s="158"/>
      <c r="E121" s="249" t="s">
        <v>417</v>
      </c>
    </row>
    <row r="122" spans="1:5" ht="12.75" customHeight="1">
      <c r="A122" s="120">
        <v>17</v>
      </c>
      <c r="B122" s="541" t="s">
        <v>186</v>
      </c>
      <c r="C122" s="542"/>
      <c r="D122" s="158" t="s">
        <v>417</v>
      </c>
      <c r="E122" s="157"/>
    </row>
    <row r="123" spans="1:5" ht="12.75" customHeight="1">
      <c r="A123" s="121">
        <v>18</v>
      </c>
      <c r="B123" s="543" t="s">
        <v>187</v>
      </c>
      <c r="C123" s="544"/>
      <c r="D123" s="159"/>
      <c r="E123" s="160" t="s">
        <v>417</v>
      </c>
    </row>
    <row r="124" spans="1:5">
      <c r="A124" s="545" t="s">
        <v>167</v>
      </c>
      <c r="B124" s="546"/>
      <c r="C124" s="547"/>
      <c r="D124" s="86">
        <f>COUNTA(D106:D123)</f>
        <v>11</v>
      </c>
      <c r="E124" s="123"/>
    </row>
    <row r="125" spans="1:5">
      <c r="A125" s="548" t="s">
        <v>168</v>
      </c>
      <c r="B125" s="549"/>
      <c r="C125" s="141"/>
      <c r="D125" s="142"/>
      <c r="E125" s="86">
        <f>COUNTA(E106:E123)</f>
        <v>7</v>
      </c>
    </row>
    <row r="126" spans="1:5">
      <c r="A126" s="140"/>
      <c r="B126" s="141"/>
      <c r="C126" s="141"/>
      <c r="D126" s="149"/>
      <c r="E126" s="110"/>
    </row>
    <row r="127" spans="1:5">
      <c r="A127" s="550" t="s">
        <v>420</v>
      </c>
      <c r="B127" s="551"/>
      <c r="C127" s="152">
        <f>IF(AND(D124&gt;=1,D124&lt;=5),5,IF(AND(D124&gt;5,D124&lt;=11),10,IF(AND(D124&gt;11,D124&lt;=18),20,"ERROR")))</f>
        <v>10</v>
      </c>
      <c r="D127" s="489" t="str">
        <f>IF(AND(D124&gt;=1,D124&lt;=5),"Moderado",IF(AND(D124&gt;5,D124&lt;=11),"Mayor",IF(AND(D124&gt;11,D124&lt;=18),"Catastrofico","ERROR")))</f>
        <v>Mayor</v>
      </c>
      <c r="E127" s="491"/>
    </row>
    <row r="128" spans="1:5">
      <c r="A128" s="85"/>
      <c r="B128" s="153"/>
      <c r="C128" s="151"/>
      <c r="D128" s="251"/>
      <c r="E128" s="252"/>
    </row>
    <row r="129" spans="1:5">
      <c r="A129" s="138" t="s">
        <v>414</v>
      </c>
      <c r="C129" s="86" t="str">
        <f>IF(AND(D124&gt;=1,D124&lt;=5),D124,"")</f>
        <v/>
      </c>
      <c r="D129" s="530" t="s">
        <v>369</v>
      </c>
      <c r="E129" s="530"/>
    </row>
    <row r="130" spans="1:5">
      <c r="A130" s="138" t="s">
        <v>415</v>
      </c>
      <c r="C130" s="86">
        <f>IF(AND(D124&gt;5,D124&lt;=11),D124,"")</f>
        <v>11</v>
      </c>
      <c r="D130" s="531" t="s">
        <v>370</v>
      </c>
      <c r="E130" s="531"/>
    </row>
    <row r="131" spans="1:5">
      <c r="A131" s="138" t="s">
        <v>416</v>
      </c>
      <c r="C131" s="86" t="str">
        <f>IF(AND(D124&gt;11,D124&lt;=18),D124,"")</f>
        <v/>
      </c>
      <c r="D131" s="532" t="s">
        <v>371</v>
      </c>
      <c r="E131" s="532"/>
    </row>
    <row r="132" spans="1:5">
      <c r="A132" s="150" t="s">
        <v>418</v>
      </c>
      <c r="B132" s="85"/>
      <c r="C132" s="85"/>
      <c r="D132" s="115"/>
      <c r="E132" s="139"/>
    </row>
    <row r="133" spans="1:5">
      <c r="A133" s="533">
        <f>Mapa!E13</f>
        <v>4</v>
      </c>
      <c r="B133" s="536" t="str">
        <f>Mapa!F13</f>
        <v>Inadecuado seguimiento del Plan Acción Cuatrienal y Plan de Acción Anual.</v>
      </c>
      <c r="C133" s="536"/>
      <c r="D133" s="537"/>
      <c r="E133" s="538"/>
    </row>
    <row r="134" spans="1:5">
      <c r="A134" s="534"/>
      <c r="B134" s="537"/>
      <c r="C134" s="537"/>
      <c r="D134" s="537"/>
      <c r="E134" s="538"/>
    </row>
    <row r="135" spans="1:5">
      <c r="A135" s="535"/>
      <c r="B135" s="539"/>
      <c r="C135" s="539"/>
      <c r="D135" s="539"/>
      <c r="E135" s="540"/>
    </row>
    <row r="137" spans="1:5" ht="19.5" customHeight="1">
      <c r="A137" s="553" t="s">
        <v>163</v>
      </c>
      <c r="B137" s="554"/>
      <c r="C137" s="554"/>
      <c r="D137" s="554"/>
      <c r="E137" s="555"/>
    </row>
    <row r="138" spans="1:5" ht="18.75" customHeight="1">
      <c r="A138" s="556" t="s">
        <v>1</v>
      </c>
      <c r="B138" s="511" t="s">
        <v>169</v>
      </c>
      <c r="C138" s="558"/>
      <c r="D138" s="553" t="s">
        <v>164</v>
      </c>
      <c r="E138" s="555"/>
    </row>
    <row r="139" spans="1:5" ht="15.75" customHeight="1">
      <c r="A139" s="557"/>
      <c r="B139" s="514"/>
      <c r="C139" s="497"/>
      <c r="D139" s="86" t="s">
        <v>165</v>
      </c>
      <c r="E139" s="86" t="s">
        <v>166</v>
      </c>
    </row>
    <row r="140" spans="1:5" ht="12.75" customHeight="1">
      <c r="A140" s="120">
        <v>1</v>
      </c>
      <c r="B140" s="559" t="s">
        <v>170</v>
      </c>
      <c r="C140" s="560"/>
      <c r="D140" s="156" t="s">
        <v>417</v>
      </c>
      <c r="E140" s="157"/>
    </row>
    <row r="141" spans="1:5" ht="12.75" customHeight="1">
      <c r="A141" s="120">
        <v>2</v>
      </c>
      <c r="B141" s="552" t="s">
        <v>171</v>
      </c>
      <c r="C141" s="542"/>
      <c r="D141" s="158" t="s">
        <v>417</v>
      </c>
      <c r="E141" s="157"/>
    </row>
    <row r="142" spans="1:5" ht="12.75" customHeight="1">
      <c r="A142" s="120">
        <v>3</v>
      </c>
      <c r="B142" s="552" t="s">
        <v>172</v>
      </c>
      <c r="C142" s="542"/>
      <c r="D142" s="158" t="s">
        <v>417</v>
      </c>
      <c r="E142" s="157"/>
    </row>
    <row r="143" spans="1:5" ht="12.75" customHeight="1">
      <c r="A143" s="120">
        <v>4</v>
      </c>
      <c r="B143" s="552" t="s">
        <v>173</v>
      </c>
      <c r="C143" s="542"/>
      <c r="D143" s="158"/>
      <c r="E143" s="157" t="s">
        <v>417</v>
      </c>
    </row>
    <row r="144" spans="1:5" ht="12.75" customHeight="1">
      <c r="A144" s="120">
        <v>5</v>
      </c>
      <c r="B144" s="541" t="s">
        <v>174</v>
      </c>
      <c r="C144" s="542"/>
      <c r="D144" s="158" t="s">
        <v>417</v>
      </c>
      <c r="E144" s="157"/>
    </row>
    <row r="145" spans="1:5" ht="12.75" customHeight="1">
      <c r="A145" s="120">
        <v>6</v>
      </c>
      <c r="B145" s="541" t="s">
        <v>175</v>
      </c>
      <c r="C145" s="542"/>
      <c r="D145" s="158"/>
      <c r="E145" s="157" t="s">
        <v>417</v>
      </c>
    </row>
    <row r="146" spans="1:5" ht="12.75" customHeight="1">
      <c r="A146" s="120">
        <v>7</v>
      </c>
      <c r="B146" s="541" t="s">
        <v>176</v>
      </c>
      <c r="C146" s="542"/>
      <c r="D146" s="158"/>
      <c r="E146" s="157" t="s">
        <v>417</v>
      </c>
    </row>
    <row r="147" spans="1:5" ht="12.75" customHeight="1">
      <c r="A147" s="120">
        <v>8</v>
      </c>
      <c r="B147" s="561" t="s">
        <v>177</v>
      </c>
      <c r="C147" s="542"/>
      <c r="D147" s="158"/>
      <c r="E147" s="249" t="s">
        <v>417</v>
      </c>
    </row>
    <row r="148" spans="1:5" ht="12.75" customHeight="1">
      <c r="A148" s="120">
        <v>9</v>
      </c>
      <c r="B148" s="541" t="s">
        <v>178</v>
      </c>
      <c r="C148" s="542"/>
      <c r="D148" s="158"/>
      <c r="E148" s="249" t="s">
        <v>417</v>
      </c>
    </row>
    <row r="149" spans="1:5" ht="12.75" customHeight="1">
      <c r="A149" s="120">
        <v>10</v>
      </c>
      <c r="B149" s="541" t="s">
        <v>179</v>
      </c>
      <c r="C149" s="542"/>
      <c r="D149" s="158"/>
      <c r="E149" s="157" t="s">
        <v>417</v>
      </c>
    </row>
    <row r="150" spans="1:5" ht="12.75" customHeight="1">
      <c r="A150" s="120">
        <v>11</v>
      </c>
      <c r="B150" s="541" t="s">
        <v>180</v>
      </c>
      <c r="C150" s="542"/>
      <c r="D150" s="158"/>
      <c r="E150" s="157" t="s">
        <v>417</v>
      </c>
    </row>
    <row r="151" spans="1:5" ht="12.75" customHeight="1">
      <c r="A151" s="120">
        <v>12</v>
      </c>
      <c r="B151" s="541" t="s">
        <v>181</v>
      </c>
      <c r="C151" s="542"/>
      <c r="D151" s="158"/>
      <c r="E151" s="157" t="s">
        <v>417</v>
      </c>
    </row>
    <row r="152" spans="1:5" ht="12.75" customHeight="1">
      <c r="A152" s="120">
        <v>13</v>
      </c>
      <c r="B152" s="541" t="s">
        <v>182</v>
      </c>
      <c r="C152" s="542"/>
      <c r="D152" s="158"/>
      <c r="E152" s="157" t="s">
        <v>417</v>
      </c>
    </row>
    <row r="153" spans="1:5" ht="12.75" customHeight="1">
      <c r="A153" s="120">
        <v>14</v>
      </c>
      <c r="B153" s="541" t="s">
        <v>183</v>
      </c>
      <c r="C153" s="542"/>
      <c r="D153" s="158"/>
      <c r="E153" s="157" t="s">
        <v>417</v>
      </c>
    </row>
    <row r="154" spans="1:5" ht="12.75" customHeight="1">
      <c r="A154" s="120">
        <v>15</v>
      </c>
      <c r="B154" s="552" t="s">
        <v>184</v>
      </c>
      <c r="C154" s="542"/>
      <c r="D154" s="158" t="s">
        <v>417</v>
      </c>
      <c r="E154" s="157"/>
    </row>
    <row r="155" spans="1:5" ht="12.75" customHeight="1">
      <c r="A155" s="120">
        <v>16</v>
      </c>
      <c r="B155" s="541" t="s">
        <v>185</v>
      </c>
      <c r="C155" s="542"/>
      <c r="D155" s="158"/>
      <c r="E155" s="249" t="s">
        <v>417</v>
      </c>
    </row>
    <row r="156" spans="1:5" ht="12.75" customHeight="1">
      <c r="A156" s="120">
        <v>17</v>
      </c>
      <c r="B156" s="541" t="s">
        <v>186</v>
      </c>
      <c r="C156" s="542"/>
      <c r="D156" s="158"/>
      <c r="E156" s="157" t="s">
        <v>417</v>
      </c>
    </row>
    <row r="157" spans="1:5" ht="12.75" customHeight="1">
      <c r="A157" s="121">
        <v>18</v>
      </c>
      <c r="B157" s="543" t="s">
        <v>187</v>
      </c>
      <c r="C157" s="544"/>
      <c r="D157" s="159"/>
      <c r="E157" s="160" t="s">
        <v>417</v>
      </c>
    </row>
    <row r="158" spans="1:5">
      <c r="A158" s="545" t="s">
        <v>167</v>
      </c>
      <c r="B158" s="546"/>
      <c r="C158" s="547"/>
      <c r="D158" s="86">
        <f>COUNTA(D140:D157)</f>
        <v>5</v>
      </c>
      <c r="E158" s="123"/>
    </row>
    <row r="159" spans="1:5">
      <c r="A159" s="548" t="s">
        <v>168</v>
      </c>
      <c r="B159" s="549"/>
      <c r="C159" s="141"/>
      <c r="D159" s="142"/>
      <c r="E159" s="86">
        <f>COUNTA(E140:E157)</f>
        <v>13</v>
      </c>
    </row>
    <row r="160" spans="1:5">
      <c r="A160" s="140"/>
      <c r="B160" s="141"/>
      <c r="C160" s="141"/>
      <c r="D160" s="149"/>
      <c r="E160" s="110"/>
    </row>
    <row r="161" spans="1:5">
      <c r="A161" s="550" t="s">
        <v>420</v>
      </c>
      <c r="B161" s="551"/>
      <c r="C161" s="152">
        <f>IF(AND(D158&gt;=1,D158&lt;=5),5,IF(AND(D158&gt;5,D158&lt;=11),10,IF(AND(D158&gt;11,D158&lt;=18),20,"ERROR")))</f>
        <v>5</v>
      </c>
      <c r="D161" s="489" t="str">
        <f>IF(AND(D158&gt;=1,D158&lt;=5),"Moderado",IF(AND(D158&gt;5,D158&lt;=11),"Mayor",IF(AND(D158&gt;11,D158&lt;=18),"Catastrofico","ERROR")))</f>
        <v>Moderado</v>
      </c>
      <c r="E161" s="491"/>
    </row>
    <row r="162" spans="1:5">
      <c r="A162" s="85"/>
      <c r="B162" s="153"/>
      <c r="C162" s="151"/>
      <c r="D162" s="251"/>
      <c r="E162" s="252"/>
    </row>
    <row r="163" spans="1:5">
      <c r="A163" s="138" t="s">
        <v>414</v>
      </c>
      <c r="C163" s="86">
        <f>IF(AND(D158&gt;=1,D158&lt;=5),D158,"")</f>
        <v>5</v>
      </c>
      <c r="D163" s="530" t="s">
        <v>369</v>
      </c>
      <c r="E163" s="530"/>
    </row>
    <row r="164" spans="1:5">
      <c r="A164" s="138" t="s">
        <v>415</v>
      </c>
      <c r="C164" s="86" t="str">
        <f>IF(AND(D158&gt;5,D158&lt;=11),D158,"")</f>
        <v/>
      </c>
      <c r="D164" s="531" t="s">
        <v>370</v>
      </c>
      <c r="E164" s="531"/>
    </row>
    <row r="165" spans="1:5">
      <c r="A165" s="138" t="s">
        <v>416</v>
      </c>
      <c r="C165" s="86" t="str">
        <f>IF(AND(D158&gt;11,D158&lt;=18),D158,"")</f>
        <v/>
      </c>
      <c r="D165" s="532" t="s">
        <v>371</v>
      </c>
      <c r="E165" s="532"/>
    </row>
    <row r="166" spans="1:5">
      <c r="A166" s="150" t="s">
        <v>418</v>
      </c>
      <c r="B166" s="85"/>
      <c r="C166" s="85"/>
      <c r="D166" s="115"/>
      <c r="E166" s="139"/>
    </row>
    <row r="167" spans="1:5" ht="12.75" customHeight="1">
      <c r="A167" s="533">
        <f>Mapa!E14</f>
        <v>5</v>
      </c>
      <c r="B167" s="536" t="str">
        <f>Mapa!F14</f>
        <v>Que los periodistas no conozcan oportunamente la información o que les llegue solo en forma parcializada</v>
      </c>
      <c r="C167" s="536"/>
      <c r="D167" s="537"/>
      <c r="E167" s="538"/>
    </row>
    <row r="168" spans="1:5">
      <c r="A168" s="534"/>
      <c r="B168" s="537"/>
      <c r="C168" s="537"/>
      <c r="D168" s="537"/>
      <c r="E168" s="538"/>
    </row>
    <row r="169" spans="1:5">
      <c r="A169" s="535"/>
      <c r="B169" s="539"/>
      <c r="C169" s="539"/>
      <c r="D169" s="539"/>
      <c r="E169" s="540"/>
    </row>
    <row r="171" spans="1:5" ht="19.5" customHeight="1">
      <c r="A171" s="553" t="s">
        <v>163</v>
      </c>
      <c r="B171" s="554"/>
      <c r="C171" s="554"/>
      <c r="D171" s="554"/>
      <c r="E171" s="555"/>
    </row>
    <row r="172" spans="1:5" ht="18.75" customHeight="1">
      <c r="A172" s="556" t="s">
        <v>1</v>
      </c>
      <c r="B172" s="511" t="s">
        <v>169</v>
      </c>
      <c r="C172" s="558"/>
      <c r="D172" s="553" t="s">
        <v>164</v>
      </c>
      <c r="E172" s="555"/>
    </row>
    <row r="173" spans="1:5" ht="15.75" customHeight="1">
      <c r="A173" s="557"/>
      <c r="B173" s="514"/>
      <c r="C173" s="497"/>
      <c r="D173" s="86" t="s">
        <v>165</v>
      </c>
      <c r="E173" s="86" t="s">
        <v>166</v>
      </c>
    </row>
    <row r="174" spans="1:5" ht="12.75" customHeight="1">
      <c r="A174" s="120">
        <v>1</v>
      </c>
      <c r="B174" s="559" t="s">
        <v>170</v>
      </c>
      <c r="C174" s="560"/>
      <c r="D174" s="156" t="s">
        <v>417</v>
      </c>
      <c r="E174" s="157"/>
    </row>
    <row r="175" spans="1:5" ht="12.75" customHeight="1">
      <c r="A175" s="120">
        <v>2</v>
      </c>
      <c r="B175" s="552" t="s">
        <v>171</v>
      </c>
      <c r="C175" s="542"/>
      <c r="D175" s="158" t="s">
        <v>417</v>
      </c>
      <c r="E175" s="157"/>
    </row>
    <row r="176" spans="1:5" ht="12.75" customHeight="1">
      <c r="A176" s="120">
        <v>3</v>
      </c>
      <c r="B176" s="552" t="s">
        <v>172</v>
      </c>
      <c r="C176" s="542"/>
      <c r="D176" s="158" t="s">
        <v>417</v>
      </c>
      <c r="E176" s="157"/>
    </row>
    <row r="177" spans="1:5" ht="12.75" customHeight="1">
      <c r="A177" s="120">
        <v>4</v>
      </c>
      <c r="B177" s="552" t="s">
        <v>173</v>
      </c>
      <c r="C177" s="542"/>
      <c r="D177" s="158"/>
      <c r="E177" s="157" t="s">
        <v>417</v>
      </c>
    </row>
    <row r="178" spans="1:5" ht="12.75" customHeight="1">
      <c r="A178" s="120">
        <v>5</v>
      </c>
      <c r="B178" s="541" t="s">
        <v>174</v>
      </c>
      <c r="C178" s="542"/>
      <c r="D178" s="158"/>
      <c r="E178" s="157" t="s">
        <v>417</v>
      </c>
    </row>
    <row r="179" spans="1:5" ht="12.75" customHeight="1">
      <c r="A179" s="120">
        <v>6</v>
      </c>
      <c r="B179" s="541" t="s">
        <v>175</v>
      </c>
      <c r="C179" s="542"/>
      <c r="D179" s="158"/>
      <c r="E179" s="157" t="s">
        <v>417</v>
      </c>
    </row>
    <row r="180" spans="1:5" ht="12.75" customHeight="1">
      <c r="A180" s="120">
        <v>7</v>
      </c>
      <c r="B180" s="541" t="s">
        <v>176</v>
      </c>
      <c r="C180" s="542"/>
      <c r="D180" s="158" t="s">
        <v>417</v>
      </c>
      <c r="E180" s="157"/>
    </row>
    <row r="181" spans="1:5" ht="12.75" customHeight="1">
      <c r="A181" s="120">
        <v>8</v>
      </c>
      <c r="B181" s="561" t="s">
        <v>177</v>
      </c>
      <c r="C181" s="542"/>
      <c r="D181" s="158"/>
      <c r="E181" s="249" t="s">
        <v>417</v>
      </c>
    </row>
    <row r="182" spans="1:5" ht="12.75" customHeight="1">
      <c r="A182" s="120">
        <v>9</v>
      </c>
      <c r="B182" s="541" t="s">
        <v>178</v>
      </c>
      <c r="C182" s="542"/>
      <c r="D182" s="158" t="s">
        <v>417</v>
      </c>
      <c r="E182" s="249"/>
    </row>
    <row r="183" spans="1:5" ht="12.75" customHeight="1">
      <c r="A183" s="120">
        <v>10</v>
      </c>
      <c r="B183" s="541" t="s">
        <v>179</v>
      </c>
      <c r="C183" s="542"/>
      <c r="D183" s="158" t="s">
        <v>417</v>
      </c>
      <c r="E183" s="157"/>
    </row>
    <row r="184" spans="1:5" ht="12.75" customHeight="1">
      <c r="A184" s="120">
        <v>11</v>
      </c>
      <c r="B184" s="541" t="s">
        <v>180</v>
      </c>
      <c r="C184" s="542"/>
      <c r="D184" s="158" t="s">
        <v>417</v>
      </c>
      <c r="E184" s="157"/>
    </row>
    <row r="185" spans="1:5" ht="12.75" customHeight="1">
      <c r="A185" s="120">
        <v>12</v>
      </c>
      <c r="B185" s="541" t="s">
        <v>181</v>
      </c>
      <c r="C185" s="542"/>
      <c r="D185" s="158" t="s">
        <v>417</v>
      </c>
      <c r="E185" s="157"/>
    </row>
    <row r="186" spans="1:5" ht="12.75" customHeight="1">
      <c r="A186" s="120">
        <v>13</v>
      </c>
      <c r="B186" s="541" t="s">
        <v>182</v>
      </c>
      <c r="C186" s="542"/>
      <c r="D186" s="158"/>
      <c r="E186" s="157" t="s">
        <v>417</v>
      </c>
    </row>
    <row r="187" spans="1:5" ht="12.75" customHeight="1">
      <c r="A187" s="120">
        <v>14</v>
      </c>
      <c r="B187" s="541" t="s">
        <v>183</v>
      </c>
      <c r="C187" s="542"/>
      <c r="D187" s="158"/>
      <c r="E187" s="157" t="s">
        <v>417</v>
      </c>
    </row>
    <row r="188" spans="1:5" ht="12.75" customHeight="1">
      <c r="A188" s="120">
        <v>15</v>
      </c>
      <c r="B188" s="552" t="s">
        <v>184</v>
      </c>
      <c r="C188" s="542"/>
      <c r="D188" s="158"/>
      <c r="E188" s="157" t="s">
        <v>417</v>
      </c>
    </row>
    <row r="189" spans="1:5" ht="12.75" customHeight="1">
      <c r="A189" s="120">
        <v>16</v>
      </c>
      <c r="B189" s="541" t="s">
        <v>185</v>
      </c>
      <c r="C189" s="542"/>
      <c r="D189" s="158"/>
      <c r="E189" s="249" t="s">
        <v>417</v>
      </c>
    </row>
    <row r="190" spans="1:5" ht="12.75" customHeight="1">
      <c r="A190" s="120">
        <v>17</v>
      </c>
      <c r="B190" s="541" t="s">
        <v>186</v>
      </c>
      <c r="C190" s="542"/>
      <c r="D190" s="158" t="s">
        <v>417</v>
      </c>
      <c r="E190" s="157"/>
    </row>
    <row r="191" spans="1:5" ht="12.75" customHeight="1">
      <c r="A191" s="121">
        <v>18</v>
      </c>
      <c r="B191" s="543" t="s">
        <v>187</v>
      </c>
      <c r="C191" s="544"/>
      <c r="D191" s="159"/>
      <c r="E191" s="160" t="s">
        <v>417</v>
      </c>
    </row>
    <row r="192" spans="1:5">
      <c r="A192" s="545" t="s">
        <v>167</v>
      </c>
      <c r="B192" s="546"/>
      <c r="C192" s="547"/>
      <c r="D192" s="86">
        <f>COUNTA(D174:D191)</f>
        <v>9</v>
      </c>
      <c r="E192" s="123"/>
    </row>
    <row r="193" spans="1:5">
      <c r="A193" s="548" t="s">
        <v>168</v>
      </c>
      <c r="B193" s="549"/>
      <c r="C193" s="141"/>
      <c r="D193" s="142"/>
      <c r="E193" s="86">
        <f>COUNTA(E174:E191)</f>
        <v>9</v>
      </c>
    </row>
    <row r="194" spans="1:5">
      <c r="A194" s="140"/>
      <c r="B194" s="141"/>
      <c r="C194" s="141"/>
      <c r="D194" s="149"/>
      <c r="E194" s="110"/>
    </row>
    <row r="195" spans="1:5">
      <c r="A195" s="550" t="s">
        <v>420</v>
      </c>
      <c r="B195" s="551"/>
      <c r="C195" s="152">
        <f>IF(AND(D192&gt;=1,D192&lt;=5),5,IF(AND(D192&gt;5,D192&lt;=11),10,IF(AND(D192&gt;11,D192&lt;=18),20,"ERROR")))</f>
        <v>10</v>
      </c>
      <c r="D195" s="489" t="str">
        <f>IF(AND(D192&gt;=1,D192&lt;=5),"Moderado",IF(AND(D192&gt;5,D192&lt;=11),"Mayor",IF(AND(D192&gt;11,D192&lt;=18),"Catastrofico","ERROR")))</f>
        <v>Mayor</v>
      </c>
      <c r="E195" s="491"/>
    </row>
    <row r="196" spans="1:5">
      <c r="A196" s="85"/>
      <c r="B196" s="153"/>
      <c r="C196" s="151"/>
      <c r="D196" s="251"/>
      <c r="E196" s="252"/>
    </row>
    <row r="197" spans="1:5">
      <c r="A197" s="138" t="s">
        <v>414</v>
      </c>
      <c r="C197" s="86" t="str">
        <f>IF(AND(D192&gt;=1,D192&lt;=5),D192,"")</f>
        <v/>
      </c>
      <c r="D197" s="562" t="s">
        <v>369</v>
      </c>
      <c r="E197" s="563"/>
    </row>
    <row r="198" spans="1:5">
      <c r="A198" s="138" t="s">
        <v>415</v>
      </c>
      <c r="C198" s="86">
        <f>IF(AND(D192&gt;5,D192&lt;=11),D192,"")</f>
        <v>9</v>
      </c>
      <c r="D198" s="531" t="s">
        <v>370</v>
      </c>
      <c r="E198" s="531"/>
    </row>
    <row r="199" spans="1:5">
      <c r="A199" s="138" t="s">
        <v>416</v>
      </c>
      <c r="C199" s="86" t="str">
        <f>IF(AND(D192&gt;11,D192&lt;=18),D192,"")</f>
        <v/>
      </c>
      <c r="D199" s="532" t="s">
        <v>371</v>
      </c>
      <c r="E199" s="532"/>
    </row>
    <row r="200" spans="1:5">
      <c r="A200" s="150" t="s">
        <v>418</v>
      </c>
      <c r="B200" s="85"/>
      <c r="C200" s="85"/>
      <c r="D200" s="115"/>
      <c r="E200" s="139"/>
    </row>
    <row r="201" spans="1:5" ht="12.75" customHeight="1">
      <c r="A201" s="533">
        <f>Mapa!E15</f>
        <v>6</v>
      </c>
      <c r="B201" s="536" t="str">
        <f>Mapa!F15</f>
        <v>Debilidades no resueltas en la entidad, producto de observaciones de las Auditorias de Control Interno</v>
      </c>
      <c r="C201" s="536"/>
      <c r="D201" s="537"/>
      <c r="E201" s="538"/>
    </row>
    <row r="202" spans="1:5">
      <c r="A202" s="534"/>
      <c r="B202" s="537"/>
      <c r="C202" s="537"/>
      <c r="D202" s="537"/>
      <c r="E202" s="538"/>
    </row>
    <row r="203" spans="1:5">
      <c r="A203" s="535"/>
      <c r="B203" s="539"/>
      <c r="C203" s="539"/>
      <c r="D203" s="539"/>
      <c r="E203" s="540"/>
    </row>
    <row r="205" spans="1:5" ht="19.5" customHeight="1">
      <c r="A205" s="553" t="s">
        <v>163</v>
      </c>
      <c r="B205" s="554"/>
      <c r="C205" s="554"/>
      <c r="D205" s="554"/>
      <c r="E205" s="555"/>
    </row>
    <row r="206" spans="1:5" ht="18.75" customHeight="1">
      <c r="A206" s="556" t="s">
        <v>1</v>
      </c>
      <c r="B206" s="511" t="s">
        <v>169</v>
      </c>
      <c r="C206" s="558"/>
      <c r="D206" s="553" t="s">
        <v>164</v>
      </c>
      <c r="E206" s="555"/>
    </row>
    <row r="207" spans="1:5" ht="15.75" customHeight="1">
      <c r="A207" s="557"/>
      <c r="B207" s="514"/>
      <c r="C207" s="497"/>
      <c r="D207" s="86" t="s">
        <v>165</v>
      </c>
      <c r="E207" s="86" t="s">
        <v>166</v>
      </c>
    </row>
    <row r="208" spans="1:5" ht="12.75" customHeight="1">
      <c r="A208" s="120">
        <v>1</v>
      </c>
      <c r="B208" s="559" t="s">
        <v>170</v>
      </c>
      <c r="C208" s="560"/>
      <c r="D208" s="156" t="s">
        <v>417</v>
      </c>
      <c r="E208" s="157"/>
    </row>
    <row r="209" spans="1:5" ht="12.75" customHeight="1">
      <c r="A209" s="120">
        <v>2</v>
      </c>
      <c r="B209" s="552" t="s">
        <v>171</v>
      </c>
      <c r="C209" s="542"/>
      <c r="D209" s="158" t="s">
        <v>417</v>
      </c>
      <c r="E209" s="157"/>
    </row>
    <row r="210" spans="1:5" ht="12.75" customHeight="1">
      <c r="A210" s="120">
        <v>3</v>
      </c>
      <c r="B210" s="552" t="s">
        <v>172</v>
      </c>
      <c r="C210" s="542"/>
      <c r="D210" s="158" t="s">
        <v>417</v>
      </c>
      <c r="E210" s="157"/>
    </row>
    <row r="211" spans="1:5" ht="12.75" customHeight="1">
      <c r="A211" s="120">
        <v>4</v>
      </c>
      <c r="B211" s="552" t="s">
        <v>173</v>
      </c>
      <c r="C211" s="542"/>
      <c r="D211" s="158"/>
      <c r="E211" s="157" t="s">
        <v>417</v>
      </c>
    </row>
    <row r="212" spans="1:5" ht="12.75" customHeight="1">
      <c r="A212" s="120">
        <v>5</v>
      </c>
      <c r="B212" s="541" t="s">
        <v>174</v>
      </c>
      <c r="C212" s="542"/>
      <c r="D212" s="158"/>
      <c r="E212" s="157" t="s">
        <v>417</v>
      </c>
    </row>
    <row r="213" spans="1:5" ht="12.75" customHeight="1">
      <c r="A213" s="120">
        <v>6</v>
      </c>
      <c r="B213" s="541" t="s">
        <v>175</v>
      </c>
      <c r="C213" s="542"/>
      <c r="D213" s="158"/>
      <c r="E213" s="157" t="s">
        <v>417</v>
      </c>
    </row>
    <row r="214" spans="1:5" ht="12.75" customHeight="1">
      <c r="A214" s="120">
        <v>7</v>
      </c>
      <c r="B214" s="541" t="s">
        <v>176</v>
      </c>
      <c r="C214" s="542"/>
      <c r="D214" s="158" t="s">
        <v>417</v>
      </c>
      <c r="E214" s="157"/>
    </row>
    <row r="215" spans="1:5" ht="12.75" customHeight="1">
      <c r="A215" s="120">
        <v>8</v>
      </c>
      <c r="B215" s="561" t="s">
        <v>177</v>
      </c>
      <c r="C215" s="542"/>
      <c r="D215" s="158"/>
      <c r="E215" s="249" t="s">
        <v>417</v>
      </c>
    </row>
    <row r="216" spans="1:5" ht="12.75" customHeight="1">
      <c r="A216" s="120">
        <v>9</v>
      </c>
      <c r="B216" s="541" t="s">
        <v>178</v>
      </c>
      <c r="C216" s="542"/>
      <c r="D216" s="158" t="s">
        <v>417</v>
      </c>
      <c r="E216" s="249"/>
    </row>
    <row r="217" spans="1:5" ht="12.75" customHeight="1">
      <c r="A217" s="120">
        <v>10</v>
      </c>
      <c r="B217" s="541" t="s">
        <v>179</v>
      </c>
      <c r="C217" s="542"/>
      <c r="D217" s="158" t="s">
        <v>417</v>
      </c>
      <c r="E217" s="157"/>
    </row>
    <row r="218" spans="1:5" ht="12.75" customHeight="1">
      <c r="A218" s="120">
        <v>11</v>
      </c>
      <c r="B218" s="541" t="s">
        <v>180</v>
      </c>
      <c r="C218" s="542"/>
      <c r="D218" s="158" t="s">
        <v>417</v>
      </c>
      <c r="E218" s="157"/>
    </row>
    <row r="219" spans="1:5" ht="12.75" customHeight="1">
      <c r="A219" s="120">
        <v>12</v>
      </c>
      <c r="B219" s="541" t="s">
        <v>181</v>
      </c>
      <c r="C219" s="542"/>
      <c r="D219" s="158" t="s">
        <v>417</v>
      </c>
      <c r="E219" s="157"/>
    </row>
    <row r="220" spans="1:5" ht="12.75" customHeight="1">
      <c r="A220" s="120">
        <v>13</v>
      </c>
      <c r="B220" s="541" t="s">
        <v>182</v>
      </c>
      <c r="C220" s="542"/>
      <c r="D220" s="158"/>
      <c r="E220" s="157" t="s">
        <v>417</v>
      </c>
    </row>
    <row r="221" spans="1:5" ht="12.75" customHeight="1">
      <c r="A221" s="120">
        <v>14</v>
      </c>
      <c r="B221" s="541" t="s">
        <v>183</v>
      </c>
      <c r="C221" s="542"/>
      <c r="D221" s="158"/>
      <c r="E221" s="157" t="s">
        <v>417</v>
      </c>
    </row>
    <row r="222" spans="1:5" ht="12.75" customHeight="1">
      <c r="A222" s="120">
        <v>15</v>
      </c>
      <c r="B222" s="552" t="s">
        <v>184</v>
      </c>
      <c r="C222" s="542"/>
      <c r="D222" s="158"/>
      <c r="E222" s="157" t="s">
        <v>417</v>
      </c>
    </row>
    <row r="223" spans="1:5" ht="12.75" customHeight="1">
      <c r="A223" s="120">
        <v>16</v>
      </c>
      <c r="B223" s="541" t="s">
        <v>185</v>
      </c>
      <c r="C223" s="542"/>
      <c r="D223" s="158"/>
      <c r="E223" s="249" t="s">
        <v>417</v>
      </c>
    </row>
    <row r="224" spans="1:5" ht="12.75" customHeight="1">
      <c r="A224" s="120">
        <v>17</v>
      </c>
      <c r="B224" s="541" t="s">
        <v>186</v>
      </c>
      <c r="C224" s="542"/>
      <c r="D224" s="158" t="s">
        <v>417</v>
      </c>
      <c r="E224" s="157"/>
    </row>
    <row r="225" spans="1:5" ht="12.75" customHeight="1">
      <c r="A225" s="121">
        <v>18</v>
      </c>
      <c r="B225" s="543" t="s">
        <v>187</v>
      </c>
      <c r="C225" s="544"/>
      <c r="D225" s="159"/>
      <c r="E225" s="160" t="s">
        <v>417</v>
      </c>
    </row>
    <row r="226" spans="1:5">
      <c r="A226" s="545" t="s">
        <v>167</v>
      </c>
      <c r="B226" s="546"/>
      <c r="C226" s="547"/>
      <c r="D226" s="86">
        <f>COUNTA(D208:D225)</f>
        <v>9</v>
      </c>
      <c r="E226" s="123"/>
    </row>
    <row r="227" spans="1:5">
      <c r="A227" s="548" t="s">
        <v>168</v>
      </c>
      <c r="B227" s="549"/>
      <c r="C227" s="141"/>
      <c r="D227" s="142"/>
      <c r="E227" s="86">
        <f>COUNTA(E208:E225)</f>
        <v>9</v>
      </c>
    </row>
    <row r="228" spans="1:5">
      <c r="A228" s="140"/>
      <c r="B228" s="141"/>
      <c r="C228" s="141"/>
      <c r="D228" s="149"/>
      <c r="E228" s="110"/>
    </row>
    <row r="229" spans="1:5">
      <c r="A229" s="550" t="s">
        <v>420</v>
      </c>
      <c r="B229" s="551"/>
      <c r="C229" s="152">
        <f>IF(AND(D226&gt;=1,D226&lt;=5),5,IF(AND(D226&gt;5,D226&lt;=11),10,IF(AND(D226&gt;11,D226&lt;=18),20,"ERROR")))</f>
        <v>10</v>
      </c>
      <c r="D229" s="489" t="str">
        <f>IF(AND(D226&gt;=1,D226&lt;=5),"Moderado",IF(AND(D226&gt;5,D226&lt;=11),"Mayor",IF(AND(D226&gt;11,D226&lt;=18),"Catastrofico","ERROR")))</f>
        <v>Mayor</v>
      </c>
      <c r="E229" s="491"/>
    </row>
    <row r="230" spans="1:5">
      <c r="A230" s="85"/>
      <c r="B230" s="153"/>
      <c r="C230" s="151"/>
      <c r="D230" s="251"/>
      <c r="E230" s="252"/>
    </row>
    <row r="231" spans="1:5">
      <c r="A231" s="138" t="s">
        <v>414</v>
      </c>
      <c r="C231" s="86" t="str">
        <f>IF(AND(D226&gt;=1,D226&lt;=5),D226,"")</f>
        <v/>
      </c>
      <c r="D231" s="530" t="s">
        <v>369</v>
      </c>
      <c r="E231" s="530"/>
    </row>
    <row r="232" spans="1:5">
      <c r="A232" s="138" t="s">
        <v>415</v>
      </c>
      <c r="C232" s="86">
        <f>IF(AND(D226&gt;5,D226&lt;=11),D226,"")</f>
        <v>9</v>
      </c>
      <c r="D232" s="531" t="s">
        <v>370</v>
      </c>
      <c r="E232" s="531"/>
    </row>
    <row r="233" spans="1:5">
      <c r="A233" s="138" t="s">
        <v>416</v>
      </c>
      <c r="C233" s="86" t="str">
        <f>IF(AND(D226&gt;11,D226&lt;=18),D226,"")</f>
        <v/>
      </c>
      <c r="D233" s="532" t="s">
        <v>371</v>
      </c>
      <c r="E233" s="532"/>
    </row>
    <row r="234" spans="1:5">
      <c r="A234" s="150" t="s">
        <v>418</v>
      </c>
      <c r="B234" s="85"/>
      <c r="C234" s="85"/>
      <c r="D234" s="115"/>
      <c r="E234" s="139"/>
    </row>
    <row r="235" spans="1:5">
      <c r="A235" s="533">
        <f>Mapa!E16</f>
        <v>7</v>
      </c>
      <c r="B235" s="536" t="str">
        <f>Mapa!F16</f>
        <v>Acciones de mejora no efectivas.</v>
      </c>
      <c r="C235" s="536"/>
      <c r="D235" s="537"/>
      <c r="E235" s="538"/>
    </row>
    <row r="236" spans="1:5">
      <c r="A236" s="534"/>
      <c r="B236" s="537"/>
      <c r="C236" s="537"/>
      <c r="D236" s="537"/>
      <c r="E236" s="538"/>
    </row>
    <row r="237" spans="1:5">
      <c r="A237" s="535"/>
      <c r="B237" s="539"/>
      <c r="C237" s="539"/>
      <c r="D237" s="539"/>
      <c r="E237" s="540"/>
    </row>
    <row r="239" spans="1:5" ht="19.5" customHeight="1">
      <c r="A239" s="553" t="s">
        <v>163</v>
      </c>
      <c r="B239" s="554"/>
      <c r="C239" s="554"/>
      <c r="D239" s="554"/>
      <c r="E239" s="555"/>
    </row>
    <row r="240" spans="1:5" ht="18.75" customHeight="1">
      <c r="A240" s="556" t="s">
        <v>1</v>
      </c>
      <c r="B240" s="511" t="s">
        <v>169</v>
      </c>
      <c r="C240" s="558"/>
      <c r="D240" s="553" t="s">
        <v>164</v>
      </c>
      <c r="E240" s="555"/>
    </row>
    <row r="241" spans="1:5" ht="15.75" customHeight="1">
      <c r="A241" s="557"/>
      <c r="B241" s="514"/>
      <c r="C241" s="497"/>
      <c r="D241" s="86" t="s">
        <v>165</v>
      </c>
      <c r="E241" s="86" t="s">
        <v>166</v>
      </c>
    </row>
    <row r="242" spans="1:5" ht="12.75" customHeight="1">
      <c r="A242" s="120">
        <v>1</v>
      </c>
      <c r="B242" s="559" t="s">
        <v>170</v>
      </c>
      <c r="C242" s="560"/>
      <c r="D242" s="156"/>
      <c r="E242" s="157" t="s">
        <v>417</v>
      </c>
    </row>
    <row r="243" spans="1:5" ht="12.75" customHeight="1">
      <c r="A243" s="120">
        <v>2</v>
      </c>
      <c r="B243" s="552" t="s">
        <v>171</v>
      </c>
      <c r="C243" s="542"/>
      <c r="D243" s="158"/>
      <c r="E243" s="157" t="s">
        <v>417</v>
      </c>
    </row>
    <row r="244" spans="1:5" ht="12.75" customHeight="1">
      <c r="A244" s="120">
        <v>3</v>
      </c>
      <c r="B244" s="552" t="s">
        <v>172</v>
      </c>
      <c r="C244" s="542"/>
      <c r="D244" s="158" t="s">
        <v>417</v>
      </c>
      <c r="E244" s="157"/>
    </row>
    <row r="245" spans="1:5" ht="12.75" customHeight="1">
      <c r="A245" s="120">
        <v>4</v>
      </c>
      <c r="B245" s="552" t="s">
        <v>173</v>
      </c>
      <c r="C245" s="542"/>
      <c r="D245" s="158"/>
      <c r="E245" s="157" t="s">
        <v>417</v>
      </c>
    </row>
    <row r="246" spans="1:5" ht="12.75" customHeight="1">
      <c r="A246" s="120">
        <v>5</v>
      </c>
      <c r="B246" s="541" t="s">
        <v>174</v>
      </c>
      <c r="C246" s="542"/>
      <c r="D246" s="158" t="s">
        <v>417</v>
      </c>
      <c r="E246" s="157"/>
    </row>
    <row r="247" spans="1:5" ht="12.75" customHeight="1">
      <c r="A247" s="120">
        <v>6</v>
      </c>
      <c r="B247" s="541" t="s">
        <v>175</v>
      </c>
      <c r="C247" s="542"/>
      <c r="D247" s="158"/>
      <c r="E247" s="157" t="s">
        <v>417</v>
      </c>
    </row>
    <row r="248" spans="1:5" ht="12.75" customHeight="1">
      <c r="A248" s="120">
        <v>7</v>
      </c>
      <c r="B248" s="541" t="s">
        <v>176</v>
      </c>
      <c r="C248" s="542"/>
      <c r="D248" s="158" t="s">
        <v>417</v>
      </c>
      <c r="E248" s="157"/>
    </row>
    <row r="249" spans="1:5" ht="12.75" customHeight="1">
      <c r="A249" s="120">
        <v>8</v>
      </c>
      <c r="B249" s="561" t="s">
        <v>177</v>
      </c>
      <c r="C249" s="542"/>
      <c r="D249" s="158"/>
      <c r="E249" s="249" t="s">
        <v>417</v>
      </c>
    </row>
    <row r="250" spans="1:5" ht="12.75" customHeight="1">
      <c r="A250" s="120">
        <v>9</v>
      </c>
      <c r="B250" s="541" t="s">
        <v>178</v>
      </c>
      <c r="C250" s="542"/>
      <c r="D250" s="158"/>
      <c r="E250" s="249" t="s">
        <v>417</v>
      </c>
    </row>
    <row r="251" spans="1:5" ht="12.75" customHeight="1">
      <c r="A251" s="120">
        <v>10</v>
      </c>
      <c r="B251" s="541" t="s">
        <v>179</v>
      </c>
      <c r="C251" s="542"/>
      <c r="D251" s="158" t="s">
        <v>417</v>
      </c>
      <c r="E251" s="157"/>
    </row>
    <row r="252" spans="1:5" ht="12.75" customHeight="1">
      <c r="A252" s="120">
        <v>11</v>
      </c>
      <c r="B252" s="541" t="s">
        <v>180</v>
      </c>
      <c r="C252" s="542"/>
      <c r="D252" s="158" t="s">
        <v>417</v>
      </c>
      <c r="E252" s="157"/>
    </row>
    <row r="253" spans="1:5" ht="12.75" customHeight="1">
      <c r="A253" s="120">
        <v>12</v>
      </c>
      <c r="B253" s="541" t="s">
        <v>181</v>
      </c>
      <c r="C253" s="542"/>
      <c r="D253" s="158" t="s">
        <v>417</v>
      </c>
      <c r="E253" s="157"/>
    </row>
    <row r="254" spans="1:5" ht="12.75" customHeight="1">
      <c r="A254" s="120">
        <v>13</v>
      </c>
      <c r="B254" s="541" t="s">
        <v>182</v>
      </c>
      <c r="C254" s="542"/>
      <c r="D254" s="158"/>
      <c r="E254" s="157" t="s">
        <v>417</v>
      </c>
    </row>
    <row r="255" spans="1:5" ht="12.75" customHeight="1">
      <c r="A255" s="120">
        <v>14</v>
      </c>
      <c r="B255" s="541" t="s">
        <v>183</v>
      </c>
      <c r="C255" s="542"/>
      <c r="D255" s="158"/>
      <c r="E255" s="157" t="s">
        <v>417</v>
      </c>
    </row>
    <row r="256" spans="1:5" ht="12.75" customHeight="1">
      <c r="A256" s="120">
        <v>15</v>
      </c>
      <c r="B256" s="552" t="s">
        <v>184</v>
      </c>
      <c r="C256" s="542"/>
      <c r="D256" s="158" t="s">
        <v>417</v>
      </c>
      <c r="E256" s="157"/>
    </row>
    <row r="257" spans="1:5" ht="12.75" customHeight="1">
      <c r="A257" s="120">
        <v>16</v>
      </c>
      <c r="B257" s="541" t="s">
        <v>185</v>
      </c>
      <c r="C257" s="542"/>
      <c r="D257" s="158"/>
      <c r="E257" s="249" t="s">
        <v>417</v>
      </c>
    </row>
    <row r="258" spans="1:5" ht="12.75" customHeight="1">
      <c r="A258" s="120">
        <v>17</v>
      </c>
      <c r="B258" s="541" t="s">
        <v>186</v>
      </c>
      <c r="C258" s="542"/>
      <c r="D258" s="158"/>
      <c r="E258" s="157" t="s">
        <v>417</v>
      </c>
    </row>
    <row r="259" spans="1:5" ht="12.75" customHeight="1">
      <c r="A259" s="121">
        <v>18</v>
      </c>
      <c r="B259" s="543" t="s">
        <v>187</v>
      </c>
      <c r="C259" s="544"/>
      <c r="D259" s="159"/>
      <c r="E259" s="160" t="s">
        <v>417</v>
      </c>
    </row>
    <row r="260" spans="1:5">
      <c r="A260" s="545" t="s">
        <v>167</v>
      </c>
      <c r="B260" s="546"/>
      <c r="C260" s="547"/>
      <c r="D260" s="86">
        <f>COUNTA(D242:D259)</f>
        <v>7</v>
      </c>
      <c r="E260" s="123"/>
    </row>
    <row r="261" spans="1:5">
      <c r="A261" s="548" t="s">
        <v>168</v>
      </c>
      <c r="B261" s="549"/>
      <c r="C261" s="141"/>
      <c r="D261" s="142"/>
      <c r="E261" s="86">
        <f>COUNTA(E242:E259)</f>
        <v>11</v>
      </c>
    </row>
    <row r="262" spans="1:5">
      <c r="A262" s="140"/>
      <c r="B262" s="141"/>
      <c r="C262" s="141"/>
      <c r="D262" s="149"/>
      <c r="E262" s="110"/>
    </row>
    <row r="263" spans="1:5">
      <c r="A263" s="550" t="s">
        <v>420</v>
      </c>
      <c r="B263" s="551"/>
      <c r="C263" s="152">
        <f>IF(AND(D260&gt;=1,D260&lt;=5),5,IF(AND(D260&gt;5,D260&lt;=11),10,IF(AND(D260&gt;11,D260&lt;=18),20,"ERROR")))</f>
        <v>10</v>
      </c>
      <c r="D263" s="489" t="str">
        <f>IF(AND(D260&gt;=1,D260&lt;=5),"Moderado",IF(AND(D260&gt;5,D260&lt;=11),"Mayor",IF(AND(D260&gt;11,D260&lt;=18),"Catastrofico","ERROR")))</f>
        <v>Mayor</v>
      </c>
      <c r="E263" s="491"/>
    </row>
    <row r="264" spans="1:5">
      <c r="A264" s="85"/>
      <c r="B264" s="153"/>
      <c r="C264" s="151"/>
      <c r="D264" s="251"/>
      <c r="E264" s="252"/>
    </row>
    <row r="265" spans="1:5">
      <c r="A265" s="138" t="s">
        <v>414</v>
      </c>
      <c r="C265" s="86" t="str">
        <f>IF(AND(D260&gt;=1,D260&lt;=5),D260,"")</f>
        <v/>
      </c>
      <c r="D265" s="530" t="s">
        <v>369</v>
      </c>
      <c r="E265" s="530"/>
    </row>
    <row r="266" spans="1:5">
      <c r="A266" s="138" t="s">
        <v>415</v>
      </c>
      <c r="C266" s="86">
        <f>IF(AND(D260&gt;5,D260&lt;=11),D260,"")</f>
        <v>7</v>
      </c>
      <c r="D266" s="531" t="s">
        <v>370</v>
      </c>
      <c r="E266" s="531"/>
    </row>
    <row r="267" spans="1:5">
      <c r="A267" s="138" t="s">
        <v>416</v>
      </c>
      <c r="C267" s="86" t="str">
        <f>IF(AND(D260&gt;11,D260&lt;=18),D260,"")</f>
        <v/>
      </c>
      <c r="D267" s="532" t="s">
        <v>371</v>
      </c>
      <c r="E267" s="532"/>
    </row>
    <row r="268" spans="1:5">
      <c r="A268" s="150" t="s">
        <v>418</v>
      </c>
      <c r="B268" s="85"/>
      <c r="C268" s="85"/>
      <c r="D268" s="115"/>
      <c r="E268" s="139"/>
    </row>
    <row r="269" spans="1:5" ht="12.75" customHeight="1">
      <c r="A269" s="533">
        <f>Mapa!E17</f>
        <v>8</v>
      </c>
      <c r="B269" s="536" t="str">
        <f>Mapa!F17</f>
        <v xml:space="preserve">Favorecer en beneficio propio o de un tercero para que se designe un  ponente de un proyecto de Acuerdo a través del sorteo. </v>
      </c>
      <c r="C269" s="536"/>
      <c r="D269" s="537"/>
      <c r="E269" s="538"/>
    </row>
    <row r="270" spans="1:5">
      <c r="A270" s="534"/>
      <c r="B270" s="537"/>
      <c r="C270" s="537"/>
      <c r="D270" s="537"/>
      <c r="E270" s="538"/>
    </row>
    <row r="271" spans="1:5">
      <c r="A271" s="535"/>
      <c r="B271" s="539"/>
      <c r="C271" s="539"/>
      <c r="D271" s="539"/>
      <c r="E271" s="540"/>
    </row>
    <row r="273" spans="1:5" ht="19.5" customHeight="1">
      <c r="A273" s="553" t="s">
        <v>163</v>
      </c>
      <c r="B273" s="554"/>
      <c r="C273" s="554"/>
      <c r="D273" s="554"/>
      <c r="E273" s="555"/>
    </row>
    <row r="274" spans="1:5" ht="18.75" customHeight="1">
      <c r="A274" s="556" t="s">
        <v>1</v>
      </c>
      <c r="B274" s="511" t="s">
        <v>169</v>
      </c>
      <c r="C274" s="558"/>
      <c r="D274" s="553" t="s">
        <v>164</v>
      </c>
      <c r="E274" s="555"/>
    </row>
    <row r="275" spans="1:5" ht="15.75" customHeight="1">
      <c r="A275" s="557"/>
      <c r="B275" s="514"/>
      <c r="C275" s="497"/>
      <c r="D275" s="86" t="s">
        <v>165</v>
      </c>
      <c r="E275" s="86" t="s">
        <v>166</v>
      </c>
    </row>
    <row r="276" spans="1:5" ht="12.75" customHeight="1">
      <c r="A276" s="120">
        <v>1</v>
      </c>
      <c r="B276" s="559" t="s">
        <v>170</v>
      </c>
      <c r="C276" s="560"/>
      <c r="D276" s="156" t="s">
        <v>417</v>
      </c>
      <c r="E276" s="157"/>
    </row>
    <row r="277" spans="1:5" ht="12.75" customHeight="1">
      <c r="A277" s="120">
        <v>2</v>
      </c>
      <c r="B277" s="552" t="s">
        <v>171</v>
      </c>
      <c r="C277" s="542"/>
      <c r="D277" s="158" t="s">
        <v>417</v>
      </c>
      <c r="E277" s="157"/>
    </row>
    <row r="278" spans="1:5" ht="12.75" customHeight="1">
      <c r="A278" s="120">
        <v>3</v>
      </c>
      <c r="B278" s="552" t="s">
        <v>172</v>
      </c>
      <c r="C278" s="542"/>
      <c r="D278" s="158" t="s">
        <v>417</v>
      </c>
      <c r="E278" s="157"/>
    </row>
    <row r="279" spans="1:5" ht="12.75" customHeight="1">
      <c r="A279" s="120">
        <v>4</v>
      </c>
      <c r="B279" s="552" t="s">
        <v>173</v>
      </c>
      <c r="C279" s="542"/>
      <c r="D279" s="158"/>
      <c r="E279" s="157" t="s">
        <v>417</v>
      </c>
    </row>
    <row r="280" spans="1:5" ht="12.75" customHeight="1">
      <c r="A280" s="120">
        <v>5</v>
      </c>
      <c r="B280" s="541" t="s">
        <v>174</v>
      </c>
      <c r="C280" s="542"/>
      <c r="D280" s="158" t="s">
        <v>417</v>
      </c>
      <c r="E280" s="157"/>
    </row>
    <row r="281" spans="1:5" ht="12.75" customHeight="1">
      <c r="A281" s="120">
        <v>6</v>
      </c>
      <c r="B281" s="541" t="s">
        <v>175</v>
      </c>
      <c r="C281" s="542"/>
      <c r="D281" s="158" t="s">
        <v>417</v>
      </c>
      <c r="E281" s="157"/>
    </row>
    <row r="282" spans="1:5" ht="12.75" customHeight="1">
      <c r="A282" s="120">
        <v>7</v>
      </c>
      <c r="B282" s="541" t="s">
        <v>176</v>
      </c>
      <c r="C282" s="542"/>
      <c r="D282" s="158" t="s">
        <v>417</v>
      </c>
      <c r="E282" s="157"/>
    </row>
    <row r="283" spans="1:5" ht="12.75" customHeight="1">
      <c r="A283" s="120">
        <v>8</v>
      </c>
      <c r="B283" s="561" t="s">
        <v>177</v>
      </c>
      <c r="C283" s="542"/>
      <c r="D283" s="158"/>
      <c r="E283" s="249" t="s">
        <v>417</v>
      </c>
    </row>
    <row r="284" spans="1:5" ht="12.75" customHeight="1">
      <c r="A284" s="120">
        <v>9</v>
      </c>
      <c r="B284" s="541" t="s">
        <v>178</v>
      </c>
      <c r="C284" s="542"/>
      <c r="D284" s="158"/>
      <c r="E284" s="249" t="s">
        <v>417</v>
      </c>
    </row>
    <row r="285" spans="1:5" ht="12.75" customHeight="1">
      <c r="A285" s="120">
        <v>10</v>
      </c>
      <c r="B285" s="541" t="s">
        <v>179</v>
      </c>
      <c r="C285" s="542"/>
      <c r="D285" s="158" t="s">
        <v>417</v>
      </c>
      <c r="E285" s="157"/>
    </row>
    <row r="286" spans="1:5" ht="12.75" customHeight="1">
      <c r="A286" s="120">
        <v>11</v>
      </c>
      <c r="B286" s="541" t="s">
        <v>180</v>
      </c>
      <c r="C286" s="542"/>
      <c r="D286" s="158" t="s">
        <v>417</v>
      </c>
      <c r="E286" s="157"/>
    </row>
    <row r="287" spans="1:5" ht="12.75" customHeight="1">
      <c r="A287" s="120">
        <v>12</v>
      </c>
      <c r="B287" s="541" t="s">
        <v>181</v>
      </c>
      <c r="C287" s="542"/>
      <c r="D287" s="158" t="s">
        <v>417</v>
      </c>
      <c r="E287" s="157"/>
    </row>
    <row r="288" spans="1:5" ht="12.75" customHeight="1">
      <c r="A288" s="120">
        <v>13</v>
      </c>
      <c r="B288" s="541" t="s">
        <v>182</v>
      </c>
      <c r="C288" s="542"/>
      <c r="D288" s="158" t="s">
        <v>417</v>
      </c>
      <c r="E288" s="157"/>
    </row>
    <row r="289" spans="1:5" ht="12.75" customHeight="1">
      <c r="A289" s="120">
        <v>14</v>
      </c>
      <c r="B289" s="541" t="s">
        <v>183</v>
      </c>
      <c r="C289" s="542"/>
      <c r="D289" s="158" t="s">
        <v>417</v>
      </c>
      <c r="E289" s="157"/>
    </row>
    <row r="290" spans="1:5" ht="12.75" customHeight="1">
      <c r="A290" s="120">
        <v>15</v>
      </c>
      <c r="B290" s="552" t="s">
        <v>184</v>
      </c>
      <c r="C290" s="542"/>
      <c r="D290" s="158" t="s">
        <v>417</v>
      </c>
      <c r="E290" s="157"/>
    </row>
    <row r="291" spans="1:5" ht="12.75" customHeight="1">
      <c r="A291" s="120">
        <v>16</v>
      </c>
      <c r="B291" s="541" t="s">
        <v>185</v>
      </c>
      <c r="C291" s="542"/>
      <c r="D291" s="158"/>
      <c r="E291" s="249" t="s">
        <v>417</v>
      </c>
    </row>
    <row r="292" spans="1:5" ht="12.75" customHeight="1">
      <c r="A292" s="120">
        <v>17</v>
      </c>
      <c r="B292" s="541" t="s">
        <v>186</v>
      </c>
      <c r="C292" s="542"/>
      <c r="D292" s="158"/>
      <c r="E292" s="157" t="s">
        <v>417</v>
      </c>
    </row>
    <row r="293" spans="1:5" ht="12.75" customHeight="1">
      <c r="A293" s="121">
        <v>18</v>
      </c>
      <c r="B293" s="543" t="s">
        <v>187</v>
      </c>
      <c r="C293" s="544"/>
      <c r="D293" s="159"/>
      <c r="E293" s="160" t="s">
        <v>417</v>
      </c>
    </row>
    <row r="294" spans="1:5">
      <c r="A294" s="545" t="s">
        <v>167</v>
      </c>
      <c r="B294" s="546"/>
      <c r="C294" s="547"/>
      <c r="D294" s="86">
        <f>COUNTA(D276:D293)</f>
        <v>12</v>
      </c>
      <c r="E294" s="123"/>
    </row>
    <row r="295" spans="1:5">
      <c r="A295" s="548" t="s">
        <v>168</v>
      </c>
      <c r="B295" s="549"/>
      <c r="C295" s="141"/>
      <c r="D295" s="142"/>
      <c r="E295" s="86">
        <f>COUNTA(E276:E293)</f>
        <v>6</v>
      </c>
    </row>
    <row r="296" spans="1:5">
      <c r="A296" s="140"/>
      <c r="B296" s="141"/>
      <c r="C296" s="141"/>
      <c r="D296" s="149"/>
      <c r="E296" s="110"/>
    </row>
    <row r="297" spans="1:5">
      <c r="A297" s="550" t="s">
        <v>420</v>
      </c>
      <c r="B297" s="551"/>
      <c r="C297" s="152">
        <f>IF(AND(D294&gt;=1,D294&lt;=5),5,IF(AND(D294&gt;5,D294&lt;=11),10,IF(AND(D294&gt;11,D294&lt;=18),20,"ERROR")))</f>
        <v>20</v>
      </c>
      <c r="D297" s="489" t="str">
        <f>IF(AND(D294&gt;=1,D294&lt;=5),"Moderado",IF(AND(D294&gt;5,D294&lt;=11),"Mayor",IF(AND(D294&gt;11,D294&lt;=18),"Catastrofico","ERROR")))</f>
        <v>Catastrofico</v>
      </c>
      <c r="E297" s="491"/>
    </row>
    <row r="298" spans="1:5">
      <c r="A298" s="85"/>
      <c r="B298" s="153"/>
      <c r="C298" s="151"/>
      <c r="D298" s="251"/>
      <c r="E298" s="252"/>
    </row>
    <row r="299" spans="1:5">
      <c r="A299" s="138" t="s">
        <v>414</v>
      </c>
      <c r="C299" s="86" t="str">
        <f>IF(AND(D294&gt;=1,D294&lt;=5),D294,"")</f>
        <v/>
      </c>
      <c r="D299" s="530" t="s">
        <v>369</v>
      </c>
      <c r="E299" s="530"/>
    </row>
    <row r="300" spans="1:5">
      <c r="A300" s="138" t="s">
        <v>415</v>
      </c>
      <c r="C300" s="86" t="str">
        <f>IF(AND(D294&gt;5,D294&lt;=11),D294,"")</f>
        <v/>
      </c>
      <c r="D300" s="531" t="s">
        <v>370</v>
      </c>
      <c r="E300" s="531"/>
    </row>
    <row r="301" spans="1:5">
      <c r="A301" s="138" t="s">
        <v>416</v>
      </c>
      <c r="C301" s="86">
        <f>IF(AND(D294&gt;11,D294&lt;=18),D294,"")</f>
        <v>12</v>
      </c>
      <c r="D301" s="532" t="s">
        <v>371</v>
      </c>
      <c r="E301" s="532"/>
    </row>
    <row r="302" spans="1:5">
      <c r="A302" s="150" t="s">
        <v>418</v>
      </c>
      <c r="B302" s="85"/>
      <c r="C302" s="85"/>
      <c r="D302" s="115"/>
      <c r="E302" s="139"/>
    </row>
    <row r="303" spans="1:5" ht="12.75" customHeight="1">
      <c r="A303" s="533">
        <f>Mapa!E18</f>
        <v>9</v>
      </c>
      <c r="B303" s="536" t="str">
        <f>Mapa!F18</f>
        <v>Expedir certificaciones de honorarios que no se ajusten a la asistencia real de los Honorables Concejales a las sesiones plenarias y comisiones.</v>
      </c>
      <c r="C303" s="536"/>
      <c r="D303" s="537"/>
      <c r="E303" s="538"/>
    </row>
    <row r="304" spans="1:5">
      <c r="A304" s="534"/>
      <c r="B304" s="537"/>
      <c r="C304" s="537"/>
      <c r="D304" s="537"/>
      <c r="E304" s="538"/>
    </row>
    <row r="305" spans="1:5">
      <c r="A305" s="535"/>
      <c r="B305" s="539"/>
      <c r="C305" s="539"/>
      <c r="D305" s="539"/>
      <c r="E305" s="540"/>
    </row>
    <row r="307" spans="1:5" ht="19.5" customHeight="1">
      <c r="A307" s="553" t="s">
        <v>163</v>
      </c>
      <c r="B307" s="554"/>
      <c r="C307" s="554"/>
      <c r="D307" s="554"/>
      <c r="E307" s="555"/>
    </row>
    <row r="308" spans="1:5" ht="18.75" customHeight="1">
      <c r="A308" s="556" t="s">
        <v>1</v>
      </c>
      <c r="B308" s="511" t="s">
        <v>169</v>
      </c>
      <c r="C308" s="558"/>
      <c r="D308" s="553" t="s">
        <v>164</v>
      </c>
      <c r="E308" s="555"/>
    </row>
    <row r="309" spans="1:5" ht="15.75" customHeight="1">
      <c r="A309" s="557"/>
      <c r="B309" s="514"/>
      <c r="C309" s="497"/>
      <c r="D309" s="86" t="s">
        <v>165</v>
      </c>
      <c r="E309" s="86" t="s">
        <v>166</v>
      </c>
    </row>
    <row r="310" spans="1:5" ht="12.75" customHeight="1">
      <c r="A310" s="120">
        <v>1</v>
      </c>
      <c r="B310" s="559" t="s">
        <v>170</v>
      </c>
      <c r="C310" s="560"/>
      <c r="D310" s="156" t="s">
        <v>417</v>
      </c>
      <c r="E310" s="157"/>
    </row>
    <row r="311" spans="1:5" ht="12.75" customHeight="1">
      <c r="A311" s="120">
        <v>2</v>
      </c>
      <c r="B311" s="552" t="s">
        <v>171</v>
      </c>
      <c r="C311" s="542"/>
      <c r="D311" s="158" t="s">
        <v>417</v>
      </c>
      <c r="E311" s="157"/>
    </row>
    <row r="312" spans="1:5" ht="12.75" customHeight="1">
      <c r="A312" s="120">
        <v>3</v>
      </c>
      <c r="B312" s="552" t="s">
        <v>172</v>
      </c>
      <c r="C312" s="542"/>
      <c r="D312" s="158" t="s">
        <v>417</v>
      </c>
      <c r="E312" s="157"/>
    </row>
    <row r="313" spans="1:5" ht="12.75" customHeight="1">
      <c r="A313" s="120">
        <v>4</v>
      </c>
      <c r="B313" s="552" t="s">
        <v>173</v>
      </c>
      <c r="C313" s="542"/>
      <c r="D313" s="158" t="s">
        <v>417</v>
      </c>
      <c r="E313" s="157"/>
    </row>
    <row r="314" spans="1:5" ht="12.75" customHeight="1">
      <c r="A314" s="120">
        <v>5</v>
      </c>
      <c r="B314" s="541" t="s">
        <v>174</v>
      </c>
      <c r="C314" s="542"/>
      <c r="D314" s="158" t="s">
        <v>417</v>
      </c>
      <c r="E314" s="157"/>
    </row>
    <row r="315" spans="1:5" ht="12.75" customHeight="1">
      <c r="A315" s="120">
        <v>6</v>
      </c>
      <c r="B315" s="541" t="s">
        <v>175</v>
      </c>
      <c r="C315" s="542"/>
      <c r="D315" s="158"/>
      <c r="E315" s="157" t="s">
        <v>417</v>
      </c>
    </row>
    <row r="316" spans="1:5" ht="12.75" customHeight="1">
      <c r="A316" s="120">
        <v>7</v>
      </c>
      <c r="B316" s="541" t="s">
        <v>176</v>
      </c>
      <c r="C316" s="542"/>
      <c r="D316" s="158" t="s">
        <v>417</v>
      </c>
      <c r="E316" s="157"/>
    </row>
    <row r="317" spans="1:5" ht="12.75" customHeight="1">
      <c r="A317" s="120">
        <v>8</v>
      </c>
      <c r="B317" s="561" t="s">
        <v>177</v>
      </c>
      <c r="C317" s="542"/>
      <c r="D317" s="158"/>
      <c r="E317" s="249" t="s">
        <v>417</v>
      </c>
    </row>
    <row r="318" spans="1:5" ht="12.75" customHeight="1">
      <c r="A318" s="120">
        <v>9</v>
      </c>
      <c r="B318" s="541" t="s">
        <v>178</v>
      </c>
      <c r="C318" s="542"/>
      <c r="D318" s="158"/>
      <c r="E318" s="249" t="s">
        <v>417</v>
      </c>
    </row>
    <row r="319" spans="1:5" ht="12.75" customHeight="1">
      <c r="A319" s="120">
        <v>10</v>
      </c>
      <c r="B319" s="541" t="s">
        <v>179</v>
      </c>
      <c r="C319" s="542"/>
      <c r="D319" s="158" t="s">
        <v>417</v>
      </c>
      <c r="E319" s="157"/>
    </row>
    <row r="320" spans="1:5" ht="12.75" customHeight="1">
      <c r="A320" s="120">
        <v>11</v>
      </c>
      <c r="B320" s="541" t="s">
        <v>180</v>
      </c>
      <c r="C320" s="542"/>
      <c r="D320" s="158" t="s">
        <v>417</v>
      </c>
      <c r="E320" s="157"/>
    </row>
    <row r="321" spans="1:5" ht="12.75" customHeight="1">
      <c r="A321" s="120">
        <v>12</v>
      </c>
      <c r="B321" s="541" t="s">
        <v>181</v>
      </c>
      <c r="C321" s="542"/>
      <c r="D321" s="158" t="s">
        <v>417</v>
      </c>
      <c r="E321" s="157"/>
    </row>
    <row r="322" spans="1:5" ht="12.75" customHeight="1">
      <c r="A322" s="120">
        <v>13</v>
      </c>
      <c r="B322" s="541" t="s">
        <v>182</v>
      </c>
      <c r="C322" s="542"/>
      <c r="D322" s="158"/>
      <c r="E322" s="157" t="s">
        <v>417</v>
      </c>
    </row>
    <row r="323" spans="1:5" ht="12.75" customHeight="1">
      <c r="A323" s="120">
        <v>14</v>
      </c>
      <c r="B323" s="541" t="s">
        <v>183</v>
      </c>
      <c r="C323" s="542"/>
      <c r="D323" s="158"/>
      <c r="E323" s="157" t="s">
        <v>417</v>
      </c>
    </row>
    <row r="324" spans="1:5" ht="12.75" customHeight="1">
      <c r="A324" s="120">
        <v>15</v>
      </c>
      <c r="B324" s="552" t="s">
        <v>184</v>
      </c>
      <c r="C324" s="542"/>
      <c r="D324" s="158" t="s">
        <v>417</v>
      </c>
      <c r="E324" s="157"/>
    </row>
    <row r="325" spans="1:5" ht="12.75" customHeight="1">
      <c r="A325" s="120">
        <v>16</v>
      </c>
      <c r="B325" s="541" t="s">
        <v>185</v>
      </c>
      <c r="C325" s="542"/>
      <c r="D325" s="158"/>
      <c r="E325" s="249" t="s">
        <v>417</v>
      </c>
    </row>
    <row r="326" spans="1:5" ht="12.75" customHeight="1">
      <c r="A326" s="120">
        <v>17</v>
      </c>
      <c r="B326" s="541" t="s">
        <v>186</v>
      </c>
      <c r="C326" s="542"/>
      <c r="D326" s="158"/>
      <c r="E326" s="157" t="s">
        <v>417</v>
      </c>
    </row>
    <row r="327" spans="1:5" ht="12.75" customHeight="1">
      <c r="A327" s="121">
        <v>18</v>
      </c>
      <c r="B327" s="543" t="s">
        <v>187</v>
      </c>
      <c r="C327" s="544"/>
      <c r="D327" s="159"/>
      <c r="E327" s="160" t="s">
        <v>417</v>
      </c>
    </row>
    <row r="328" spans="1:5">
      <c r="A328" s="545" t="s">
        <v>167</v>
      </c>
      <c r="B328" s="546"/>
      <c r="C328" s="547"/>
      <c r="D328" s="86">
        <f>COUNTA(D310:D327)</f>
        <v>10</v>
      </c>
      <c r="E328" s="123"/>
    </row>
    <row r="329" spans="1:5">
      <c r="A329" s="548" t="s">
        <v>168</v>
      </c>
      <c r="B329" s="549"/>
      <c r="C329" s="141"/>
      <c r="D329" s="142"/>
      <c r="E329" s="86">
        <f>COUNTA(E310:E327)</f>
        <v>8</v>
      </c>
    </row>
    <row r="330" spans="1:5">
      <c r="A330" s="140"/>
      <c r="B330" s="141"/>
      <c r="C330" s="141"/>
      <c r="D330" s="149"/>
      <c r="E330" s="110"/>
    </row>
    <row r="331" spans="1:5">
      <c r="A331" s="550" t="s">
        <v>420</v>
      </c>
      <c r="B331" s="551"/>
      <c r="C331" s="152">
        <f>IF(AND(D328&gt;=1,D328&lt;=5),5,IF(AND(D328&gt;5,D328&lt;=11),10,IF(AND(D328&gt;11,D328&lt;=18),20,"ERROR")))</f>
        <v>10</v>
      </c>
      <c r="D331" s="489" t="str">
        <f>IF(AND(D328&gt;=1,D328&lt;=5),"Moderado",IF(AND(D328&gt;5,D328&lt;=11),"Mayor",IF(AND(D328&gt;11,D328&lt;=18),"Catastrofico","ERROR")))</f>
        <v>Mayor</v>
      </c>
      <c r="E331" s="491"/>
    </row>
    <row r="332" spans="1:5">
      <c r="A332" s="85"/>
      <c r="B332" s="153"/>
      <c r="C332" s="151"/>
      <c r="D332" s="251"/>
      <c r="E332" s="252"/>
    </row>
    <row r="333" spans="1:5">
      <c r="A333" s="138" t="s">
        <v>414</v>
      </c>
      <c r="C333" s="86" t="str">
        <f>IF(AND(D328&gt;=1,D328&lt;=5),D328,"")</f>
        <v/>
      </c>
      <c r="D333" s="530" t="s">
        <v>369</v>
      </c>
      <c r="E333" s="530"/>
    </row>
    <row r="334" spans="1:5">
      <c r="A334" s="138" t="s">
        <v>415</v>
      </c>
      <c r="C334" s="86">
        <f>IF(AND(D328&gt;5,D328&lt;=11),D328,"")</f>
        <v>10</v>
      </c>
      <c r="D334" s="531" t="s">
        <v>370</v>
      </c>
      <c r="E334" s="531"/>
    </row>
    <row r="335" spans="1:5">
      <c r="A335" s="138" t="s">
        <v>416</v>
      </c>
      <c r="C335" s="86" t="str">
        <f>IF(AND(D328&gt;11,D328&lt;=18),D328,"")</f>
        <v/>
      </c>
      <c r="D335" s="532" t="s">
        <v>371</v>
      </c>
      <c r="E335" s="532"/>
    </row>
    <row r="336" spans="1:5">
      <c r="A336" s="150" t="s">
        <v>418</v>
      </c>
      <c r="B336" s="85"/>
      <c r="C336" s="85"/>
      <c r="D336" s="115"/>
      <c r="E336" s="139"/>
    </row>
    <row r="337" spans="1:5" ht="12.75" customHeight="1">
      <c r="A337" s="533">
        <f>Mapa!E19</f>
        <v>10</v>
      </c>
      <c r="B337" s="536" t="str">
        <f>Mapa!F19</f>
        <v>Otorgar prórrogas fuera de términos establecidos en el Reglamento Interno para los procesos de Gestión Normativa y Control Político.</v>
      </c>
      <c r="C337" s="536"/>
      <c r="D337" s="537"/>
      <c r="E337" s="538"/>
    </row>
    <row r="338" spans="1:5">
      <c r="A338" s="534"/>
      <c r="B338" s="537"/>
      <c r="C338" s="537"/>
      <c r="D338" s="537"/>
      <c r="E338" s="538"/>
    </row>
    <row r="339" spans="1:5">
      <c r="A339" s="535"/>
      <c r="B339" s="539"/>
      <c r="C339" s="539"/>
      <c r="D339" s="539"/>
      <c r="E339" s="540"/>
    </row>
    <row r="341" spans="1:5" ht="19.5" customHeight="1">
      <c r="A341" s="553" t="s">
        <v>163</v>
      </c>
      <c r="B341" s="554"/>
      <c r="C341" s="554"/>
      <c r="D341" s="554"/>
      <c r="E341" s="555"/>
    </row>
    <row r="342" spans="1:5" ht="18.75" customHeight="1">
      <c r="A342" s="556" t="s">
        <v>1</v>
      </c>
      <c r="B342" s="511" t="s">
        <v>169</v>
      </c>
      <c r="C342" s="558"/>
      <c r="D342" s="553" t="s">
        <v>164</v>
      </c>
      <c r="E342" s="555"/>
    </row>
    <row r="343" spans="1:5" ht="15.75" customHeight="1">
      <c r="A343" s="557"/>
      <c r="B343" s="514"/>
      <c r="C343" s="497"/>
      <c r="D343" s="86" t="s">
        <v>165</v>
      </c>
      <c r="E343" s="86" t="s">
        <v>166</v>
      </c>
    </row>
    <row r="344" spans="1:5" ht="12.75" customHeight="1">
      <c r="A344" s="120">
        <v>1</v>
      </c>
      <c r="B344" s="559" t="s">
        <v>170</v>
      </c>
      <c r="C344" s="560"/>
      <c r="D344" s="156" t="s">
        <v>417</v>
      </c>
      <c r="E344" s="157"/>
    </row>
    <row r="345" spans="1:5" ht="12.75" customHeight="1">
      <c r="A345" s="120">
        <v>2</v>
      </c>
      <c r="B345" s="552" t="s">
        <v>171</v>
      </c>
      <c r="C345" s="542"/>
      <c r="D345" s="158" t="s">
        <v>417</v>
      </c>
      <c r="E345" s="157"/>
    </row>
    <row r="346" spans="1:5" ht="12.75" customHeight="1">
      <c r="A346" s="120">
        <v>3</v>
      </c>
      <c r="B346" s="552" t="s">
        <v>172</v>
      </c>
      <c r="C346" s="542"/>
      <c r="D346" s="158" t="s">
        <v>417</v>
      </c>
      <c r="E346" s="157"/>
    </row>
    <row r="347" spans="1:5" ht="12.75" customHeight="1">
      <c r="A347" s="120">
        <v>4</v>
      </c>
      <c r="B347" s="552" t="s">
        <v>173</v>
      </c>
      <c r="C347" s="542"/>
      <c r="D347" s="158" t="s">
        <v>417</v>
      </c>
      <c r="E347" s="157"/>
    </row>
    <row r="348" spans="1:5" ht="12.75" customHeight="1">
      <c r="A348" s="120">
        <v>5</v>
      </c>
      <c r="B348" s="541" t="s">
        <v>174</v>
      </c>
      <c r="C348" s="542"/>
      <c r="D348" s="158" t="s">
        <v>417</v>
      </c>
      <c r="E348" s="157"/>
    </row>
    <row r="349" spans="1:5" ht="12.75" customHeight="1">
      <c r="A349" s="120">
        <v>6</v>
      </c>
      <c r="B349" s="541" t="s">
        <v>175</v>
      </c>
      <c r="C349" s="542"/>
      <c r="D349" s="158"/>
      <c r="E349" s="157" t="s">
        <v>417</v>
      </c>
    </row>
    <row r="350" spans="1:5" ht="12.75" customHeight="1">
      <c r="A350" s="120">
        <v>7</v>
      </c>
      <c r="B350" s="541" t="s">
        <v>176</v>
      </c>
      <c r="C350" s="542"/>
      <c r="D350" s="158"/>
      <c r="E350" s="157" t="s">
        <v>417</v>
      </c>
    </row>
    <row r="351" spans="1:5" ht="12.75" customHeight="1">
      <c r="A351" s="120">
        <v>8</v>
      </c>
      <c r="B351" s="561" t="s">
        <v>177</v>
      </c>
      <c r="C351" s="542"/>
      <c r="D351" s="158"/>
      <c r="E351" s="249" t="s">
        <v>417</v>
      </c>
    </row>
    <row r="352" spans="1:5" ht="12.75" customHeight="1">
      <c r="A352" s="120">
        <v>9</v>
      </c>
      <c r="B352" s="541" t="s">
        <v>178</v>
      </c>
      <c r="C352" s="542"/>
      <c r="D352" s="158"/>
      <c r="E352" s="249" t="s">
        <v>417</v>
      </c>
    </row>
    <row r="353" spans="1:5" ht="12.75" customHeight="1">
      <c r="A353" s="120">
        <v>10</v>
      </c>
      <c r="B353" s="541" t="s">
        <v>179</v>
      </c>
      <c r="C353" s="542"/>
      <c r="D353" s="158" t="s">
        <v>417</v>
      </c>
      <c r="E353" s="157"/>
    </row>
    <row r="354" spans="1:5" ht="12.75" customHeight="1">
      <c r="A354" s="120">
        <v>11</v>
      </c>
      <c r="B354" s="541" t="s">
        <v>180</v>
      </c>
      <c r="C354" s="542"/>
      <c r="D354" s="158" t="s">
        <v>417</v>
      </c>
      <c r="E354" s="157"/>
    </row>
    <row r="355" spans="1:5" ht="12.75" customHeight="1">
      <c r="A355" s="120">
        <v>12</v>
      </c>
      <c r="B355" s="541" t="s">
        <v>181</v>
      </c>
      <c r="C355" s="542"/>
      <c r="D355" s="158" t="s">
        <v>417</v>
      </c>
      <c r="E355" s="157"/>
    </row>
    <row r="356" spans="1:5" ht="12.75" customHeight="1">
      <c r="A356" s="120">
        <v>13</v>
      </c>
      <c r="B356" s="541" t="s">
        <v>182</v>
      </c>
      <c r="C356" s="542"/>
      <c r="D356" s="158"/>
      <c r="E356" s="157" t="s">
        <v>417</v>
      </c>
    </row>
    <row r="357" spans="1:5" ht="12.75" customHeight="1">
      <c r="A357" s="120">
        <v>14</v>
      </c>
      <c r="B357" s="541" t="s">
        <v>183</v>
      </c>
      <c r="C357" s="542"/>
      <c r="D357" s="158" t="s">
        <v>417</v>
      </c>
      <c r="E357" s="157"/>
    </row>
    <row r="358" spans="1:5" ht="12.75" customHeight="1">
      <c r="A358" s="120">
        <v>15</v>
      </c>
      <c r="B358" s="552" t="s">
        <v>184</v>
      </c>
      <c r="C358" s="542"/>
      <c r="D358" s="158" t="s">
        <v>417</v>
      </c>
      <c r="E358" s="157"/>
    </row>
    <row r="359" spans="1:5" ht="12.75" customHeight="1">
      <c r="A359" s="120">
        <v>16</v>
      </c>
      <c r="B359" s="541" t="s">
        <v>185</v>
      </c>
      <c r="C359" s="542"/>
      <c r="D359" s="158"/>
      <c r="E359" s="249" t="s">
        <v>417</v>
      </c>
    </row>
    <row r="360" spans="1:5" ht="12.75" customHeight="1">
      <c r="A360" s="120">
        <v>17</v>
      </c>
      <c r="B360" s="541" t="s">
        <v>186</v>
      </c>
      <c r="C360" s="542"/>
      <c r="D360" s="158"/>
      <c r="E360" s="157" t="s">
        <v>417</v>
      </c>
    </row>
    <row r="361" spans="1:5" ht="12.75" customHeight="1">
      <c r="A361" s="121">
        <v>18</v>
      </c>
      <c r="B361" s="543" t="s">
        <v>187</v>
      </c>
      <c r="C361" s="544"/>
      <c r="D361" s="159"/>
      <c r="E361" s="160" t="s">
        <v>417</v>
      </c>
    </row>
    <row r="362" spans="1:5">
      <c r="A362" s="545" t="s">
        <v>167</v>
      </c>
      <c r="B362" s="546"/>
      <c r="C362" s="547"/>
      <c r="D362" s="86">
        <f>COUNTA(D344:D361)</f>
        <v>10</v>
      </c>
      <c r="E362" s="123"/>
    </row>
    <row r="363" spans="1:5">
      <c r="A363" s="548" t="s">
        <v>168</v>
      </c>
      <c r="B363" s="549"/>
      <c r="C363" s="141"/>
      <c r="D363" s="142"/>
      <c r="E363" s="86">
        <f>COUNTA(E344:E361)</f>
        <v>8</v>
      </c>
    </row>
    <row r="364" spans="1:5">
      <c r="A364" s="140"/>
      <c r="B364" s="141"/>
      <c r="C364" s="141"/>
      <c r="D364" s="149"/>
      <c r="E364" s="110"/>
    </row>
    <row r="365" spans="1:5">
      <c r="A365" s="550" t="s">
        <v>420</v>
      </c>
      <c r="B365" s="551"/>
      <c r="C365" s="152">
        <f>IF(AND(D362&gt;=1,D362&lt;=5),5,IF(AND(D362&gt;5,D362&lt;=11),10,IF(AND(D362&gt;11,D362&lt;=18),20,"ERROR")))</f>
        <v>10</v>
      </c>
      <c r="D365" s="489" t="str">
        <f>IF(AND(D362&gt;=1,D362&lt;=5),"Moderado",IF(AND(D362&gt;5,D362&lt;=11),"Mayor",IF(AND(D362&gt;11,D362&lt;=18),"Catastrofico","ERROR")))</f>
        <v>Mayor</v>
      </c>
      <c r="E365" s="491"/>
    </row>
    <row r="366" spans="1:5">
      <c r="A366" s="85"/>
      <c r="B366" s="153"/>
      <c r="C366" s="151"/>
      <c r="D366" s="251"/>
      <c r="E366" s="252"/>
    </row>
    <row r="367" spans="1:5">
      <c r="A367" s="138" t="s">
        <v>414</v>
      </c>
      <c r="C367" s="86" t="str">
        <f>IF(AND(D362&gt;=1,D362&lt;=5),D362,"")</f>
        <v/>
      </c>
      <c r="D367" s="530" t="s">
        <v>369</v>
      </c>
      <c r="E367" s="530"/>
    </row>
    <row r="368" spans="1:5">
      <c r="A368" s="138" t="s">
        <v>415</v>
      </c>
      <c r="C368" s="86">
        <f>IF(AND(D362&gt;5,D362&lt;=11),D362,"")</f>
        <v>10</v>
      </c>
      <c r="D368" s="531" t="s">
        <v>370</v>
      </c>
      <c r="E368" s="531"/>
    </row>
    <row r="369" spans="1:5">
      <c r="A369" s="138" t="s">
        <v>416</v>
      </c>
      <c r="C369" s="86" t="str">
        <f>IF(AND(D362&gt;11,D362&lt;=18),D362,"")</f>
        <v/>
      </c>
      <c r="D369" s="532" t="s">
        <v>371</v>
      </c>
      <c r="E369" s="532"/>
    </row>
    <row r="370" spans="1:5">
      <c r="A370" s="150" t="s">
        <v>418</v>
      </c>
      <c r="B370" s="85"/>
      <c r="C370" s="85"/>
      <c r="D370" s="115"/>
      <c r="E370" s="139"/>
    </row>
    <row r="371" spans="1:5" ht="12.75" customHeight="1">
      <c r="A371" s="533">
        <f>Mapa!E20</f>
        <v>11</v>
      </c>
      <c r="B371" s="536" t="str">
        <f>Mapa!F20</f>
        <v>Expedir certificación de votaciones, que no correspondan a las reales, con el fin de favorecer un interés propio o de un tercero.  En eventos no subsanables.</v>
      </c>
      <c r="C371" s="536"/>
      <c r="D371" s="537"/>
      <c r="E371" s="538"/>
    </row>
    <row r="372" spans="1:5">
      <c r="A372" s="534"/>
      <c r="B372" s="537"/>
      <c r="C372" s="537"/>
      <c r="D372" s="537"/>
      <c r="E372" s="538"/>
    </row>
    <row r="373" spans="1:5">
      <c r="A373" s="535"/>
      <c r="B373" s="539"/>
      <c r="C373" s="539"/>
      <c r="D373" s="539"/>
      <c r="E373" s="540"/>
    </row>
    <row r="375" spans="1:5" ht="19.5" customHeight="1">
      <c r="A375" s="553" t="s">
        <v>163</v>
      </c>
      <c r="B375" s="554"/>
      <c r="C375" s="554"/>
      <c r="D375" s="554"/>
      <c r="E375" s="555"/>
    </row>
    <row r="376" spans="1:5" ht="18.75" customHeight="1">
      <c r="A376" s="556" t="s">
        <v>1</v>
      </c>
      <c r="B376" s="511" t="s">
        <v>169</v>
      </c>
      <c r="C376" s="558"/>
      <c r="D376" s="553" t="s">
        <v>164</v>
      </c>
      <c r="E376" s="555"/>
    </row>
    <row r="377" spans="1:5" ht="15.75" customHeight="1">
      <c r="A377" s="557"/>
      <c r="B377" s="514"/>
      <c r="C377" s="497"/>
      <c r="D377" s="86" t="s">
        <v>165</v>
      </c>
      <c r="E377" s="86" t="s">
        <v>166</v>
      </c>
    </row>
    <row r="378" spans="1:5" ht="12.75" customHeight="1">
      <c r="A378" s="120">
        <v>1</v>
      </c>
      <c r="B378" s="559" t="s">
        <v>170</v>
      </c>
      <c r="C378" s="560"/>
      <c r="D378" s="156" t="s">
        <v>417</v>
      </c>
      <c r="E378" s="157"/>
    </row>
    <row r="379" spans="1:5" ht="12.75" customHeight="1">
      <c r="A379" s="120">
        <v>2</v>
      </c>
      <c r="B379" s="552" t="s">
        <v>171</v>
      </c>
      <c r="C379" s="542"/>
      <c r="D379" s="158" t="s">
        <v>417</v>
      </c>
      <c r="E379" s="157"/>
    </row>
    <row r="380" spans="1:5" ht="12.75" customHeight="1">
      <c r="A380" s="120">
        <v>3</v>
      </c>
      <c r="B380" s="552" t="s">
        <v>172</v>
      </c>
      <c r="C380" s="542"/>
      <c r="D380" s="158"/>
      <c r="E380" s="249" t="s">
        <v>417</v>
      </c>
    </row>
    <row r="381" spans="1:5" ht="12.75" customHeight="1">
      <c r="A381" s="120">
        <v>4</v>
      </c>
      <c r="B381" s="552" t="s">
        <v>173</v>
      </c>
      <c r="C381" s="542"/>
      <c r="D381" s="158"/>
      <c r="E381" s="249" t="s">
        <v>417</v>
      </c>
    </row>
    <row r="382" spans="1:5" ht="12.75" customHeight="1">
      <c r="A382" s="120">
        <v>5</v>
      </c>
      <c r="B382" s="541" t="s">
        <v>174</v>
      </c>
      <c r="C382" s="542"/>
      <c r="D382" s="158"/>
      <c r="E382" s="249" t="s">
        <v>417</v>
      </c>
    </row>
    <row r="383" spans="1:5" ht="12.75" customHeight="1">
      <c r="A383" s="120">
        <v>6</v>
      </c>
      <c r="B383" s="541" t="s">
        <v>175</v>
      </c>
      <c r="C383" s="542"/>
      <c r="D383" s="158"/>
      <c r="E383" s="249" t="s">
        <v>417</v>
      </c>
    </row>
    <row r="384" spans="1:5" ht="12.75" customHeight="1">
      <c r="A384" s="120">
        <v>7</v>
      </c>
      <c r="B384" s="541" t="s">
        <v>176</v>
      </c>
      <c r="C384" s="542"/>
      <c r="D384" s="158"/>
      <c r="E384" s="249" t="s">
        <v>417</v>
      </c>
    </row>
    <row r="385" spans="1:5" ht="12.75" customHeight="1">
      <c r="A385" s="120">
        <v>8</v>
      </c>
      <c r="B385" s="561" t="s">
        <v>177</v>
      </c>
      <c r="C385" s="542"/>
      <c r="D385" s="158"/>
      <c r="E385" s="249" t="s">
        <v>417</v>
      </c>
    </row>
    <row r="386" spans="1:5" ht="12.75" customHeight="1">
      <c r="A386" s="120">
        <v>9</v>
      </c>
      <c r="B386" s="541" t="s">
        <v>178</v>
      </c>
      <c r="C386" s="542"/>
      <c r="D386" s="158"/>
      <c r="E386" s="249" t="s">
        <v>417</v>
      </c>
    </row>
    <row r="387" spans="1:5" ht="12.75" customHeight="1">
      <c r="A387" s="120">
        <v>10</v>
      </c>
      <c r="B387" s="541" t="s">
        <v>179</v>
      </c>
      <c r="C387" s="542"/>
      <c r="D387" s="158"/>
      <c r="E387" s="249" t="s">
        <v>417</v>
      </c>
    </row>
    <row r="388" spans="1:5" ht="12.75" customHeight="1">
      <c r="A388" s="120">
        <v>11</v>
      </c>
      <c r="B388" s="541" t="s">
        <v>180</v>
      </c>
      <c r="C388" s="542"/>
      <c r="D388" s="158" t="s">
        <v>417</v>
      </c>
      <c r="E388" s="157"/>
    </row>
    <row r="389" spans="1:5" ht="12.75" customHeight="1">
      <c r="A389" s="120">
        <v>12</v>
      </c>
      <c r="B389" s="541" t="s">
        <v>181</v>
      </c>
      <c r="C389" s="542"/>
      <c r="D389" s="158" t="s">
        <v>417</v>
      </c>
      <c r="E389" s="157"/>
    </row>
    <row r="390" spans="1:5" ht="12.75" customHeight="1">
      <c r="A390" s="120">
        <v>13</v>
      </c>
      <c r="B390" s="541" t="s">
        <v>182</v>
      </c>
      <c r="C390" s="542"/>
      <c r="D390" s="158" t="s">
        <v>417</v>
      </c>
      <c r="E390" s="157"/>
    </row>
    <row r="391" spans="1:5" ht="12.75" customHeight="1">
      <c r="A391" s="120">
        <v>14</v>
      </c>
      <c r="B391" s="541" t="s">
        <v>183</v>
      </c>
      <c r="C391" s="542"/>
      <c r="D391" s="158" t="s">
        <v>417</v>
      </c>
      <c r="E391" s="157"/>
    </row>
    <row r="392" spans="1:5" ht="12.75" customHeight="1">
      <c r="A392" s="120">
        <v>15</v>
      </c>
      <c r="B392" s="552" t="s">
        <v>184</v>
      </c>
      <c r="C392" s="542"/>
      <c r="D392" s="158" t="s">
        <v>417</v>
      </c>
      <c r="E392" s="157"/>
    </row>
    <row r="393" spans="1:5" ht="12.75" customHeight="1">
      <c r="A393" s="120">
        <v>16</v>
      </c>
      <c r="B393" s="541" t="s">
        <v>185</v>
      </c>
      <c r="C393" s="542"/>
      <c r="D393" s="158" t="s">
        <v>417</v>
      </c>
      <c r="E393" s="249"/>
    </row>
    <row r="394" spans="1:5" ht="12.75" customHeight="1">
      <c r="A394" s="120">
        <v>17</v>
      </c>
      <c r="B394" s="541" t="s">
        <v>186</v>
      </c>
      <c r="C394" s="542"/>
      <c r="D394" s="158" t="s">
        <v>417</v>
      </c>
      <c r="E394" s="157"/>
    </row>
    <row r="395" spans="1:5" ht="12.75" customHeight="1">
      <c r="A395" s="121">
        <v>18</v>
      </c>
      <c r="B395" s="543" t="s">
        <v>187</v>
      </c>
      <c r="C395" s="544"/>
      <c r="D395" s="159" t="s">
        <v>417</v>
      </c>
      <c r="E395" s="160"/>
    </row>
    <row r="396" spans="1:5">
      <c r="A396" s="545" t="s">
        <v>167</v>
      </c>
      <c r="B396" s="546"/>
      <c r="C396" s="547"/>
      <c r="D396" s="86">
        <f>COUNTA(D378:D395)</f>
        <v>10</v>
      </c>
      <c r="E396" s="123"/>
    </row>
    <row r="397" spans="1:5">
      <c r="A397" s="548" t="s">
        <v>168</v>
      </c>
      <c r="B397" s="549"/>
      <c r="C397" s="141"/>
      <c r="D397" s="142"/>
      <c r="E397" s="86">
        <f>COUNTA(E378:E395)</f>
        <v>8</v>
      </c>
    </row>
    <row r="398" spans="1:5">
      <c r="A398" s="140"/>
      <c r="B398" s="141"/>
      <c r="C398" s="141"/>
      <c r="D398" s="149"/>
      <c r="E398" s="110"/>
    </row>
    <row r="399" spans="1:5">
      <c r="A399" s="550" t="s">
        <v>420</v>
      </c>
      <c r="B399" s="551"/>
      <c r="C399" s="152">
        <f>IF(AND(D396&gt;=1,D396&lt;=5),5,IF(AND(D396&gt;5,D396&lt;=11),10,IF(AND(D396&gt;11,D396&lt;=18),20,"ERROR")))</f>
        <v>10</v>
      </c>
      <c r="D399" s="489" t="str">
        <f>IF(AND(D396&gt;=1,D396&lt;=5),"Moderado",IF(AND(D396&gt;5,D396&lt;=11),"Mayor",IF(AND(D396&gt;11,D396&lt;=18),"Catastrofico","ERROR")))</f>
        <v>Mayor</v>
      </c>
      <c r="E399" s="491"/>
    </row>
    <row r="400" spans="1:5">
      <c r="A400" s="85"/>
      <c r="B400" s="153"/>
      <c r="C400" s="151"/>
      <c r="D400" s="251"/>
      <c r="E400" s="252"/>
    </row>
    <row r="401" spans="1:5">
      <c r="A401" s="138" t="s">
        <v>414</v>
      </c>
      <c r="C401" s="86" t="str">
        <f>IF(AND(D396&gt;=1,D396&lt;=5),D396,"")</f>
        <v/>
      </c>
      <c r="D401" s="530" t="s">
        <v>369</v>
      </c>
      <c r="E401" s="530"/>
    </row>
    <row r="402" spans="1:5">
      <c r="A402" s="138" t="s">
        <v>415</v>
      </c>
      <c r="C402" s="86">
        <f>IF(AND(D396&gt;5,D396&lt;=11),D396,"")</f>
        <v>10</v>
      </c>
      <c r="D402" s="531" t="s">
        <v>370</v>
      </c>
      <c r="E402" s="531"/>
    </row>
    <row r="403" spans="1:5">
      <c r="A403" s="138" t="s">
        <v>416</v>
      </c>
      <c r="C403" s="86" t="str">
        <f>IF(AND(D396&gt;11,D396&lt;=18),D396,"")</f>
        <v/>
      </c>
      <c r="D403" s="532" t="s">
        <v>371</v>
      </c>
      <c r="E403" s="532"/>
    </row>
    <row r="404" spans="1:5">
      <c r="A404" s="150" t="s">
        <v>418</v>
      </c>
      <c r="B404" s="85"/>
      <c r="C404" s="85"/>
      <c r="D404" s="115"/>
      <c r="E404" s="139"/>
    </row>
    <row r="405" spans="1:5">
      <c r="A405" s="533">
        <f>Mapa!E21</f>
        <v>12</v>
      </c>
      <c r="B405" s="536" t="str">
        <f>Mapa!F21</f>
        <v>Participación en la elección de  funcionarios omitiendo los requisitos de ley.</v>
      </c>
      <c r="C405" s="536"/>
      <c r="D405" s="537"/>
      <c r="E405" s="538"/>
    </row>
    <row r="406" spans="1:5">
      <c r="A406" s="534"/>
      <c r="B406" s="537"/>
      <c r="C406" s="537"/>
      <c r="D406" s="537"/>
      <c r="E406" s="538"/>
    </row>
    <row r="407" spans="1:5">
      <c r="A407" s="535"/>
      <c r="B407" s="539"/>
      <c r="C407" s="539"/>
      <c r="D407" s="539"/>
      <c r="E407" s="540"/>
    </row>
    <row r="409" spans="1:5" ht="19.5" customHeight="1">
      <c r="A409" s="553" t="s">
        <v>163</v>
      </c>
      <c r="B409" s="554"/>
      <c r="C409" s="554"/>
      <c r="D409" s="554"/>
      <c r="E409" s="555"/>
    </row>
    <row r="410" spans="1:5" ht="18.75" customHeight="1">
      <c r="A410" s="556" t="s">
        <v>1</v>
      </c>
      <c r="B410" s="511" t="s">
        <v>169</v>
      </c>
      <c r="C410" s="558"/>
      <c r="D410" s="553" t="s">
        <v>164</v>
      </c>
      <c r="E410" s="555"/>
    </row>
    <row r="411" spans="1:5" ht="15.75" customHeight="1">
      <c r="A411" s="557"/>
      <c r="B411" s="514"/>
      <c r="C411" s="497"/>
      <c r="D411" s="86" t="s">
        <v>165</v>
      </c>
      <c r="E411" s="86" t="s">
        <v>166</v>
      </c>
    </row>
    <row r="412" spans="1:5" ht="12.75" customHeight="1">
      <c r="A412" s="120">
        <v>1</v>
      </c>
      <c r="B412" s="559" t="s">
        <v>170</v>
      </c>
      <c r="C412" s="560"/>
      <c r="D412" s="156" t="s">
        <v>417</v>
      </c>
      <c r="E412" s="157"/>
    </row>
    <row r="413" spans="1:5" ht="12.75" customHeight="1">
      <c r="A413" s="120">
        <v>2</v>
      </c>
      <c r="B413" s="552" t="s">
        <v>171</v>
      </c>
      <c r="C413" s="542"/>
      <c r="D413" s="158" t="s">
        <v>417</v>
      </c>
      <c r="E413" s="157"/>
    </row>
    <row r="414" spans="1:5" ht="12.75" customHeight="1">
      <c r="A414" s="120">
        <v>3</v>
      </c>
      <c r="B414" s="552" t="s">
        <v>172</v>
      </c>
      <c r="C414" s="542"/>
      <c r="D414" s="158" t="s">
        <v>417</v>
      </c>
      <c r="E414" s="157"/>
    </row>
    <row r="415" spans="1:5" ht="12.75" customHeight="1">
      <c r="A415" s="120">
        <v>4</v>
      </c>
      <c r="B415" s="552" t="s">
        <v>173</v>
      </c>
      <c r="C415" s="542"/>
      <c r="D415" s="158" t="s">
        <v>417</v>
      </c>
      <c r="E415" s="157"/>
    </row>
    <row r="416" spans="1:5" ht="12.75" customHeight="1">
      <c r="A416" s="120">
        <v>5</v>
      </c>
      <c r="B416" s="541" t="s">
        <v>174</v>
      </c>
      <c r="C416" s="542"/>
      <c r="D416" s="158" t="s">
        <v>417</v>
      </c>
      <c r="E416" s="157"/>
    </row>
    <row r="417" spans="1:5" ht="12.75" customHeight="1">
      <c r="A417" s="120">
        <v>6</v>
      </c>
      <c r="B417" s="541" t="s">
        <v>175</v>
      </c>
      <c r="C417" s="542"/>
      <c r="D417" s="158"/>
      <c r="E417" s="157" t="s">
        <v>417</v>
      </c>
    </row>
    <row r="418" spans="1:5" ht="12.75" customHeight="1">
      <c r="A418" s="120">
        <v>7</v>
      </c>
      <c r="B418" s="541" t="s">
        <v>176</v>
      </c>
      <c r="C418" s="542"/>
      <c r="D418" s="158" t="s">
        <v>417</v>
      </c>
      <c r="E418" s="157"/>
    </row>
    <row r="419" spans="1:5" ht="12.75" customHeight="1">
      <c r="A419" s="120">
        <v>8</v>
      </c>
      <c r="B419" s="561" t="s">
        <v>177</v>
      </c>
      <c r="C419" s="542"/>
      <c r="D419" s="158" t="s">
        <v>417</v>
      </c>
      <c r="E419" s="249"/>
    </row>
    <row r="420" spans="1:5" ht="12.75" customHeight="1">
      <c r="A420" s="120">
        <v>9</v>
      </c>
      <c r="B420" s="541" t="s">
        <v>178</v>
      </c>
      <c r="C420" s="542"/>
      <c r="D420" s="158"/>
      <c r="E420" s="249" t="s">
        <v>417</v>
      </c>
    </row>
    <row r="421" spans="1:5" ht="12.75" customHeight="1">
      <c r="A421" s="120">
        <v>10</v>
      </c>
      <c r="B421" s="541" t="s">
        <v>179</v>
      </c>
      <c r="C421" s="542"/>
      <c r="D421" s="158" t="s">
        <v>417</v>
      </c>
      <c r="E421" s="157"/>
    </row>
    <row r="422" spans="1:5" ht="12.75" customHeight="1">
      <c r="A422" s="120">
        <v>11</v>
      </c>
      <c r="B422" s="541" t="s">
        <v>180</v>
      </c>
      <c r="C422" s="542"/>
      <c r="D422" s="158" t="s">
        <v>417</v>
      </c>
      <c r="E422" s="157"/>
    </row>
    <row r="423" spans="1:5" ht="12.75" customHeight="1">
      <c r="A423" s="120">
        <v>12</v>
      </c>
      <c r="B423" s="541" t="s">
        <v>181</v>
      </c>
      <c r="C423" s="542"/>
      <c r="D423" s="158" t="s">
        <v>417</v>
      </c>
      <c r="E423" s="157"/>
    </row>
    <row r="424" spans="1:5" ht="12.75" customHeight="1">
      <c r="A424" s="120">
        <v>13</v>
      </c>
      <c r="B424" s="541" t="s">
        <v>182</v>
      </c>
      <c r="C424" s="542"/>
      <c r="D424" s="158"/>
      <c r="E424" s="157" t="s">
        <v>417</v>
      </c>
    </row>
    <row r="425" spans="1:5" ht="12.75" customHeight="1">
      <c r="A425" s="120">
        <v>14</v>
      </c>
      <c r="B425" s="541" t="s">
        <v>183</v>
      </c>
      <c r="C425" s="542"/>
      <c r="D425" s="158" t="s">
        <v>417</v>
      </c>
      <c r="E425" s="157"/>
    </row>
    <row r="426" spans="1:5" ht="12.75" customHeight="1">
      <c r="A426" s="120">
        <v>15</v>
      </c>
      <c r="B426" s="552" t="s">
        <v>184</v>
      </c>
      <c r="C426" s="542"/>
      <c r="D426" s="158" t="s">
        <v>417</v>
      </c>
      <c r="E426" s="157"/>
    </row>
    <row r="427" spans="1:5" ht="12.75" customHeight="1">
      <c r="A427" s="120">
        <v>16</v>
      </c>
      <c r="B427" s="541" t="s">
        <v>185</v>
      </c>
      <c r="C427" s="542"/>
      <c r="D427" s="158"/>
      <c r="E427" s="249" t="s">
        <v>417</v>
      </c>
    </row>
    <row r="428" spans="1:5" ht="12.75" customHeight="1">
      <c r="A428" s="120">
        <v>17</v>
      </c>
      <c r="B428" s="541" t="s">
        <v>186</v>
      </c>
      <c r="C428" s="542"/>
      <c r="D428" s="158"/>
      <c r="E428" s="157" t="s">
        <v>417</v>
      </c>
    </row>
    <row r="429" spans="1:5" ht="12.75" customHeight="1">
      <c r="A429" s="121">
        <v>18</v>
      </c>
      <c r="B429" s="543" t="s">
        <v>187</v>
      </c>
      <c r="C429" s="544"/>
      <c r="D429" s="159"/>
      <c r="E429" s="160" t="s">
        <v>417</v>
      </c>
    </row>
    <row r="430" spans="1:5">
      <c r="A430" s="545" t="s">
        <v>167</v>
      </c>
      <c r="B430" s="546"/>
      <c r="C430" s="547"/>
      <c r="D430" s="86">
        <f>COUNTA(D412:D429)</f>
        <v>12</v>
      </c>
      <c r="E430" s="123"/>
    </row>
    <row r="431" spans="1:5">
      <c r="A431" s="548" t="s">
        <v>168</v>
      </c>
      <c r="B431" s="549"/>
      <c r="C431" s="141"/>
      <c r="D431" s="142"/>
      <c r="E431" s="86">
        <f>COUNTA(E412:E429)</f>
        <v>6</v>
      </c>
    </row>
    <row r="432" spans="1:5">
      <c r="A432" s="140"/>
      <c r="B432" s="141"/>
      <c r="C432" s="141"/>
      <c r="D432" s="149"/>
      <c r="E432" s="110"/>
    </row>
    <row r="433" spans="1:5">
      <c r="A433" s="550" t="s">
        <v>420</v>
      </c>
      <c r="B433" s="551"/>
      <c r="C433" s="152">
        <f>IF(AND(D430&gt;=1,D430&lt;=5),5,IF(AND(D430&gt;5,D430&lt;=11),10,IF(AND(D430&gt;11,D430&lt;=18),20,"ERROR")))</f>
        <v>20</v>
      </c>
      <c r="D433" s="489" t="str">
        <f>IF(AND(D430&gt;=1,D430&lt;=5),"Moderado",IF(AND(D430&gt;5,D430&lt;=11),"Mayor",IF(AND(D430&gt;11,D430&lt;=18),"Catastrofico","ERROR")))</f>
        <v>Catastrofico</v>
      </c>
      <c r="E433" s="491"/>
    </row>
    <row r="434" spans="1:5">
      <c r="A434" s="85"/>
      <c r="B434" s="153"/>
      <c r="C434" s="151"/>
      <c r="D434" s="251"/>
      <c r="E434" s="252"/>
    </row>
    <row r="435" spans="1:5">
      <c r="A435" s="138" t="s">
        <v>414</v>
      </c>
      <c r="C435" s="86" t="str">
        <f>IF(AND(D430&gt;=1,D430&lt;=5),D430,"")</f>
        <v/>
      </c>
      <c r="D435" s="530" t="s">
        <v>369</v>
      </c>
      <c r="E435" s="530"/>
    </row>
    <row r="436" spans="1:5">
      <c r="A436" s="138" t="s">
        <v>415</v>
      </c>
      <c r="C436" s="86" t="str">
        <f>IF(AND(D430&gt;5,D430&lt;=11),D430,"")</f>
        <v/>
      </c>
      <c r="D436" s="531" t="s">
        <v>370</v>
      </c>
      <c r="E436" s="531"/>
    </row>
    <row r="437" spans="1:5">
      <c r="A437" s="138" t="s">
        <v>416</v>
      </c>
      <c r="C437" s="86">
        <f>IF(AND(D430&gt;11,D430&lt;=18),D430,"")</f>
        <v>12</v>
      </c>
      <c r="D437" s="532" t="s">
        <v>371</v>
      </c>
      <c r="E437" s="532"/>
    </row>
    <row r="438" spans="1:5">
      <c r="A438" s="150" t="s">
        <v>418</v>
      </c>
      <c r="B438" s="85"/>
      <c r="C438" s="85"/>
      <c r="D438" s="115"/>
      <c r="E438" s="139"/>
    </row>
    <row r="439" spans="1:5">
      <c r="A439" s="533">
        <f>Mapa!E22</f>
        <v>13</v>
      </c>
      <c r="B439" s="536" t="str">
        <f>Mapa!F22</f>
        <v>No informar o desinformar al solicitante, demorar la respuesta  y no tramitar la información.</v>
      </c>
      <c r="C439" s="536"/>
      <c r="D439" s="537"/>
      <c r="E439" s="538"/>
    </row>
    <row r="440" spans="1:5">
      <c r="A440" s="534"/>
      <c r="B440" s="537"/>
      <c r="C440" s="537"/>
      <c r="D440" s="537"/>
      <c r="E440" s="538"/>
    </row>
    <row r="441" spans="1:5">
      <c r="A441" s="535"/>
      <c r="B441" s="539"/>
      <c r="C441" s="539"/>
      <c r="D441" s="539"/>
      <c r="E441" s="540"/>
    </row>
    <row r="443" spans="1:5" ht="19.5" customHeight="1">
      <c r="A443" s="553" t="s">
        <v>163</v>
      </c>
      <c r="B443" s="554"/>
      <c r="C443" s="554"/>
      <c r="D443" s="554"/>
      <c r="E443" s="555"/>
    </row>
    <row r="444" spans="1:5" ht="18.75" customHeight="1">
      <c r="A444" s="556" t="s">
        <v>1</v>
      </c>
      <c r="B444" s="511" t="s">
        <v>169</v>
      </c>
      <c r="C444" s="558"/>
      <c r="D444" s="553" t="s">
        <v>164</v>
      </c>
      <c r="E444" s="555"/>
    </row>
    <row r="445" spans="1:5" ht="15.75" customHeight="1">
      <c r="A445" s="557"/>
      <c r="B445" s="514"/>
      <c r="C445" s="497"/>
      <c r="D445" s="86" t="s">
        <v>165</v>
      </c>
      <c r="E445" s="86" t="s">
        <v>166</v>
      </c>
    </row>
    <row r="446" spans="1:5" ht="12.75" customHeight="1">
      <c r="A446" s="120">
        <v>1</v>
      </c>
      <c r="B446" s="559" t="s">
        <v>170</v>
      </c>
      <c r="C446" s="560"/>
      <c r="D446" s="156" t="s">
        <v>417</v>
      </c>
      <c r="E446" s="157"/>
    </row>
    <row r="447" spans="1:5" ht="12.75" customHeight="1">
      <c r="A447" s="120">
        <v>2</v>
      </c>
      <c r="B447" s="552" t="s">
        <v>171</v>
      </c>
      <c r="C447" s="542"/>
      <c r="D447" s="158"/>
      <c r="E447" s="157" t="s">
        <v>417</v>
      </c>
    </row>
    <row r="448" spans="1:5" ht="12.75" customHeight="1">
      <c r="A448" s="120">
        <v>3</v>
      </c>
      <c r="B448" s="552" t="s">
        <v>172</v>
      </c>
      <c r="C448" s="542"/>
      <c r="D448" s="158" t="s">
        <v>417</v>
      </c>
      <c r="E448" s="157"/>
    </row>
    <row r="449" spans="1:5" ht="12.75" customHeight="1">
      <c r="A449" s="120">
        <v>4</v>
      </c>
      <c r="B449" s="552" t="s">
        <v>173</v>
      </c>
      <c r="C449" s="542"/>
      <c r="D449" s="158"/>
      <c r="E449" s="157" t="s">
        <v>417</v>
      </c>
    </row>
    <row r="450" spans="1:5" ht="12.75" customHeight="1">
      <c r="A450" s="120">
        <v>5</v>
      </c>
      <c r="B450" s="541" t="s">
        <v>174</v>
      </c>
      <c r="C450" s="542"/>
      <c r="D450" s="158" t="s">
        <v>417</v>
      </c>
      <c r="E450" s="157"/>
    </row>
    <row r="451" spans="1:5" ht="12.75" customHeight="1">
      <c r="A451" s="120">
        <v>6</v>
      </c>
      <c r="B451" s="541" t="s">
        <v>175</v>
      </c>
      <c r="C451" s="542"/>
      <c r="D451" s="158" t="s">
        <v>417</v>
      </c>
      <c r="E451" s="157"/>
    </row>
    <row r="452" spans="1:5" ht="12.75" customHeight="1">
      <c r="A452" s="120">
        <v>7</v>
      </c>
      <c r="B452" s="541" t="s">
        <v>176</v>
      </c>
      <c r="C452" s="542"/>
      <c r="D452" s="158" t="s">
        <v>417</v>
      </c>
      <c r="E452" s="157"/>
    </row>
    <row r="453" spans="1:5" ht="12.75" customHeight="1">
      <c r="A453" s="120">
        <v>8</v>
      </c>
      <c r="B453" s="561" t="s">
        <v>177</v>
      </c>
      <c r="C453" s="542"/>
      <c r="D453" s="158"/>
      <c r="E453" s="157" t="s">
        <v>417</v>
      </c>
    </row>
    <row r="454" spans="1:5" ht="12.75" customHeight="1">
      <c r="A454" s="120">
        <v>9</v>
      </c>
      <c r="B454" s="541" t="s">
        <v>178</v>
      </c>
      <c r="C454" s="542"/>
      <c r="D454" s="158"/>
      <c r="E454" s="157" t="s">
        <v>417</v>
      </c>
    </row>
    <row r="455" spans="1:5" ht="12.75" customHeight="1">
      <c r="A455" s="120">
        <v>10</v>
      </c>
      <c r="B455" s="541" t="s">
        <v>179</v>
      </c>
      <c r="C455" s="542"/>
      <c r="D455" s="158" t="s">
        <v>417</v>
      </c>
      <c r="E455" s="157"/>
    </row>
    <row r="456" spans="1:5" ht="12.75" customHeight="1">
      <c r="A456" s="120">
        <v>11</v>
      </c>
      <c r="B456" s="541" t="s">
        <v>180</v>
      </c>
      <c r="C456" s="542"/>
      <c r="D456" s="158" t="s">
        <v>417</v>
      </c>
      <c r="E456" s="157"/>
    </row>
    <row r="457" spans="1:5" ht="12.75" customHeight="1">
      <c r="A457" s="120">
        <v>12</v>
      </c>
      <c r="B457" s="541" t="s">
        <v>181</v>
      </c>
      <c r="C457" s="542"/>
      <c r="D457" s="158" t="s">
        <v>417</v>
      </c>
      <c r="E457" s="157"/>
    </row>
    <row r="458" spans="1:5" ht="12.75" customHeight="1">
      <c r="A458" s="120">
        <v>13</v>
      </c>
      <c r="B458" s="541" t="s">
        <v>182</v>
      </c>
      <c r="C458" s="542"/>
      <c r="D458" s="158" t="s">
        <v>417</v>
      </c>
      <c r="E458" s="157"/>
    </row>
    <row r="459" spans="1:5" ht="12.75" customHeight="1">
      <c r="A459" s="120">
        <v>14</v>
      </c>
      <c r="B459" s="541" t="s">
        <v>183</v>
      </c>
      <c r="C459" s="542"/>
      <c r="D459" s="158" t="s">
        <v>417</v>
      </c>
      <c r="E459" s="157"/>
    </row>
    <row r="460" spans="1:5" ht="12.75" customHeight="1">
      <c r="A460" s="120">
        <v>15</v>
      </c>
      <c r="B460" s="552" t="s">
        <v>184</v>
      </c>
      <c r="C460" s="542"/>
      <c r="D460" s="158"/>
      <c r="E460" s="157" t="s">
        <v>417</v>
      </c>
    </row>
    <row r="461" spans="1:5" ht="12.75" customHeight="1">
      <c r="A461" s="120">
        <v>16</v>
      </c>
      <c r="B461" s="541" t="s">
        <v>185</v>
      </c>
      <c r="C461" s="542"/>
      <c r="D461" s="158"/>
      <c r="E461" s="157" t="s">
        <v>417</v>
      </c>
    </row>
    <row r="462" spans="1:5" ht="12.75" customHeight="1">
      <c r="A462" s="120">
        <v>17</v>
      </c>
      <c r="B462" s="541" t="s">
        <v>186</v>
      </c>
      <c r="C462" s="542"/>
      <c r="D462" s="158"/>
      <c r="E462" s="157" t="s">
        <v>417</v>
      </c>
    </row>
    <row r="463" spans="1:5" ht="12.75" customHeight="1">
      <c r="A463" s="121">
        <v>18</v>
      </c>
      <c r="B463" s="543" t="s">
        <v>187</v>
      </c>
      <c r="C463" s="544"/>
      <c r="D463" s="159"/>
      <c r="E463" s="160" t="s">
        <v>417</v>
      </c>
    </row>
    <row r="464" spans="1:5">
      <c r="A464" s="545" t="s">
        <v>167</v>
      </c>
      <c r="B464" s="546"/>
      <c r="C464" s="547"/>
      <c r="D464" s="86">
        <f>COUNTA(D446:D463)</f>
        <v>10</v>
      </c>
      <c r="E464" s="123"/>
    </row>
    <row r="465" spans="1:5">
      <c r="A465" s="548" t="s">
        <v>168</v>
      </c>
      <c r="B465" s="549"/>
      <c r="C465" s="141"/>
      <c r="D465" s="142"/>
      <c r="E465" s="86">
        <f>COUNTA(E446:E463)</f>
        <v>8</v>
      </c>
    </row>
    <row r="466" spans="1:5">
      <c r="A466" s="140"/>
      <c r="B466" s="141"/>
      <c r="C466" s="141"/>
      <c r="D466" s="149"/>
      <c r="E466" s="110"/>
    </row>
    <row r="467" spans="1:5">
      <c r="A467" s="550" t="s">
        <v>420</v>
      </c>
      <c r="B467" s="551"/>
      <c r="C467" s="152">
        <f>IF(AND(D464&gt;=1,D464&lt;=5),5,IF(AND(D464&gt;5,D464&lt;=11),10,IF(AND(D464&gt;11,D464&lt;=18),20,"ERROR")))</f>
        <v>10</v>
      </c>
      <c r="D467" s="489" t="str">
        <f>IF(AND(D464&gt;=1,D464&lt;=5),"Moderado",IF(AND(D464&gt;5,D464&lt;=11),"Mayor",IF(AND(D464&gt;11,D464&lt;=18),"Catastrofico","ERROR")))</f>
        <v>Mayor</v>
      </c>
      <c r="E467" s="491"/>
    </row>
    <row r="468" spans="1:5">
      <c r="A468" s="85"/>
      <c r="B468" s="153"/>
      <c r="C468" s="151"/>
      <c r="D468" s="251"/>
      <c r="E468" s="252"/>
    </row>
    <row r="469" spans="1:5">
      <c r="A469" s="138" t="s">
        <v>414</v>
      </c>
      <c r="C469" s="86" t="str">
        <f>IF(AND(D464&gt;=1,D464&lt;=5),D464,"")</f>
        <v/>
      </c>
      <c r="D469" s="530" t="s">
        <v>369</v>
      </c>
      <c r="E469" s="530"/>
    </row>
    <row r="470" spans="1:5">
      <c r="A470" s="138" t="s">
        <v>415</v>
      </c>
      <c r="C470" s="86">
        <f>IF(AND(D464&gt;5,D464&lt;=11),D464,"")</f>
        <v>10</v>
      </c>
      <c r="D470" s="531" t="s">
        <v>370</v>
      </c>
      <c r="E470" s="531"/>
    </row>
    <row r="471" spans="1:5">
      <c r="A471" s="138" t="s">
        <v>416</v>
      </c>
      <c r="C471" s="86" t="str">
        <f>IF(AND(D464&gt;11,D464&lt;=18),D464,"")</f>
        <v/>
      </c>
      <c r="D471" s="532" t="s">
        <v>371</v>
      </c>
      <c r="E471" s="532"/>
    </row>
    <row r="472" spans="1:5">
      <c r="A472" s="150" t="s">
        <v>418</v>
      </c>
      <c r="B472" s="85"/>
      <c r="C472" s="85"/>
      <c r="D472" s="115"/>
      <c r="E472" s="139"/>
    </row>
    <row r="473" spans="1:5" ht="12.75" customHeight="1">
      <c r="A473" s="533">
        <f>Mapa!E23</f>
        <v>14</v>
      </c>
      <c r="B473" s="536" t="str">
        <f>Mapa!F23</f>
        <v>Nombramiento de funcionarios sin el lleno de los requisitos legales o reglamentarios.</v>
      </c>
      <c r="C473" s="536"/>
      <c r="D473" s="537"/>
      <c r="E473" s="538"/>
    </row>
    <row r="474" spans="1:5">
      <c r="A474" s="534"/>
      <c r="B474" s="537"/>
      <c r="C474" s="537"/>
      <c r="D474" s="537"/>
      <c r="E474" s="538"/>
    </row>
    <row r="475" spans="1:5">
      <c r="A475" s="535"/>
      <c r="B475" s="539"/>
      <c r="C475" s="539"/>
      <c r="D475" s="539"/>
      <c r="E475" s="540"/>
    </row>
    <row r="477" spans="1:5" ht="19.5" customHeight="1">
      <c r="A477" s="553" t="s">
        <v>163</v>
      </c>
      <c r="B477" s="554"/>
      <c r="C477" s="554"/>
      <c r="D477" s="554"/>
      <c r="E477" s="555"/>
    </row>
    <row r="478" spans="1:5" ht="18.75" customHeight="1">
      <c r="A478" s="556" t="s">
        <v>1</v>
      </c>
      <c r="B478" s="511" t="s">
        <v>169</v>
      </c>
      <c r="C478" s="558"/>
      <c r="D478" s="553" t="s">
        <v>164</v>
      </c>
      <c r="E478" s="555"/>
    </row>
    <row r="479" spans="1:5" ht="15.75" customHeight="1">
      <c r="A479" s="557"/>
      <c r="B479" s="514"/>
      <c r="C479" s="497"/>
      <c r="D479" s="86" t="s">
        <v>165</v>
      </c>
      <c r="E479" s="86" t="s">
        <v>166</v>
      </c>
    </row>
    <row r="480" spans="1:5" ht="12.75" customHeight="1">
      <c r="A480" s="120">
        <v>1</v>
      </c>
      <c r="B480" s="559" t="s">
        <v>170</v>
      </c>
      <c r="C480" s="560"/>
      <c r="D480" s="156" t="s">
        <v>417</v>
      </c>
      <c r="E480" s="157"/>
    </row>
    <row r="481" spans="1:5" ht="12.75" customHeight="1">
      <c r="A481" s="120">
        <v>2</v>
      </c>
      <c r="B481" s="552" t="s">
        <v>171</v>
      </c>
      <c r="C481" s="542"/>
      <c r="D481" s="158"/>
      <c r="E481" s="249" t="s">
        <v>417</v>
      </c>
    </row>
    <row r="482" spans="1:5" ht="12.75" customHeight="1">
      <c r="A482" s="120">
        <v>3</v>
      </c>
      <c r="B482" s="552" t="s">
        <v>172</v>
      </c>
      <c r="C482" s="542"/>
      <c r="D482" s="158"/>
      <c r="E482" s="249" t="s">
        <v>417</v>
      </c>
    </row>
    <row r="483" spans="1:5" ht="12.75" customHeight="1">
      <c r="A483" s="120">
        <v>4</v>
      </c>
      <c r="B483" s="552" t="s">
        <v>173</v>
      </c>
      <c r="C483" s="542"/>
      <c r="D483" s="158"/>
      <c r="E483" s="249" t="s">
        <v>417</v>
      </c>
    </row>
    <row r="484" spans="1:5" ht="12.75" customHeight="1">
      <c r="A484" s="120">
        <v>5</v>
      </c>
      <c r="B484" s="541" t="s">
        <v>174</v>
      </c>
      <c r="C484" s="542"/>
      <c r="D484" s="158" t="s">
        <v>417</v>
      </c>
      <c r="E484" s="157"/>
    </row>
    <row r="485" spans="1:5" ht="12.75" customHeight="1">
      <c r="A485" s="120">
        <v>6</v>
      </c>
      <c r="B485" s="541" t="s">
        <v>175</v>
      </c>
      <c r="C485" s="542"/>
      <c r="D485" s="158" t="s">
        <v>417</v>
      </c>
      <c r="E485" s="157"/>
    </row>
    <row r="486" spans="1:5" ht="12.75" customHeight="1">
      <c r="A486" s="120">
        <v>7</v>
      </c>
      <c r="B486" s="541" t="s">
        <v>176</v>
      </c>
      <c r="C486" s="542"/>
      <c r="D486" s="158"/>
      <c r="E486" s="249" t="s">
        <v>417</v>
      </c>
    </row>
    <row r="487" spans="1:5" ht="12.75" customHeight="1">
      <c r="A487" s="120">
        <v>8</v>
      </c>
      <c r="B487" s="561" t="s">
        <v>177</v>
      </c>
      <c r="C487" s="542"/>
      <c r="D487" s="158" t="s">
        <v>417</v>
      </c>
      <c r="E487" s="157"/>
    </row>
    <row r="488" spans="1:5" ht="12.75" customHeight="1">
      <c r="A488" s="120">
        <v>9</v>
      </c>
      <c r="B488" s="541" t="s">
        <v>178</v>
      </c>
      <c r="C488" s="542"/>
      <c r="D488" s="158"/>
      <c r="E488" s="249" t="s">
        <v>417</v>
      </c>
    </row>
    <row r="489" spans="1:5" ht="12.75" customHeight="1">
      <c r="A489" s="120">
        <v>10</v>
      </c>
      <c r="B489" s="541" t="s">
        <v>179</v>
      </c>
      <c r="C489" s="542"/>
      <c r="D489" s="158" t="s">
        <v>417</v>
      </c>
      <c r="E489" s="157"/>
    </row>
    <row r="490" spans="1:5" ht="12.75" customHeight="1">
      <c r="A490" s="120">
        <v>11</v>
      </c>
      <c r="B490" s="541" t="s">
        <v>180</v>
      </c>
      <c r="C490" s="542"/>
      <c r="D490" s="158" t="s">
        <v>417</v>
      </c>
      <c r="E490" s="157"/>
    </row>
    <row r="491" spans="1:5" ht="12.75" customHeight="1">
      <c r="A491" s="120">
        <v>12</v>
      </c>
      <c r="B491" s="541" t="s">
        <v>181</v>
      </c>
      <c r="C491" s="542"/>
      <c r="D491" s="158" t="s">
        <v>417</v>
      </c>
      <c r="E491" s="157"/>
    </row>
    <row r="492" spans="1:5" ht="12.75" customHeight="1">
      <c r="A492" s="120">
        <v>13</v>
      </c>
      <c r="B492" s="541" t="s">
        <v>182</v>
      </c>
      <c r="C492" s="542"/>
      <c r="D492" s="158" t="s">
        <v>417</v>
      </c>
      <c r="E492" s="157"/>
    </row>
    <row r="493" spans="1:5" ht="12.75" customHeight="1">
      <c r="A493" s="120">
        <v>14</v>
      </c>
      <c r="B493" s="541" t="s">
        <v>183</v>
      </c>
      <c r="C493" s="542"/>
      <c r="D493" s="158" t="s">
        <v>417</v>
      </c>
      <c r="E493" s="157"/>
    </row>
    <row r="494" spans="1:5" ht="12.75" customHeight="1">
      <c r="A494" s="120">
        <v>15</v>
      </c>
      <c r="B494" s="552" t="s">
        <v>184</v>
      </c>
      <c r="C494" s="542"/>
      <c r="D494" s="158" t="s">
        <v>417</v>
      </c>
      <c r="E494" s="157"/>
    </row>
    <row r="495" spans="1:5" ht="12.75" customHeight="1">
      <c r="A495" s="120">
        <v>16</v>
      </c>
      <c r="B495" s="541" t="s">
        <v>185</v>
      </c>
      <c r="C495" s="542"/>
      <c r="D495" s="158"/>
      <c r="E495" s="249" t="s">
        <v>417</v>
      </c>
    </row>
    <row r="496" spans="1:5" ht="12.75" customHeight="1">
      <c r="A496" s="120">
        <v>17</v>
      </c>
      <c r="B496" s="541" t="s">
        <v>186</v>
      </c>
      <c r="C496" s="542"/>
      <c r="D496" s="158" t="s">
        <v>417</v>
      </c>
      <c r="E496" s="157"/>
    </row>
    <row r="497" spans="1:5" ht="12.75" customHeight="1">
      <c r="A497" s="121">
        <v>18</v>
      </c>
      <c r="B497" s="543" t="s">
        <v>187</v>
      </c>
      <c r="C497" s="544"/>
      <c r="D497" s="159" t="s">
        <v>417</v>
      </c>
      <c r="E497" s="160"/>
    </row>
    <row r="498" spans="1:5">
      <c r="A498" s="545" t="s">
        <v>167</v>
      </c>
      <c r="B498" s="546"/>
      <c r="C498" s="547"/>
      <c r="D498" s="86">
        <f>COUNTA(D480:D497)</f>
        <v>12</v>
      </c>
      <c r="E498" s="123"/>
    </row>
    <row r="499" spans="1:5">
      <c r="A499" s="548" t="s">
        <v>168</v>
      </c>
      <c r="B499" s="549"/>
      <c r="C499" s="141"/>
      <c r="D499" s="142"/>
      <c r="E499" s="86">
        <f>COUNTA(E480:E497)</f>
        <v>6</v>
      </c>
    </row>
    <row r="500" spans="1:5">
      <c r="A500" s="140"/>
      <c r="B500" s="141"/>
      <c r="C500" s="141"/>
      <c r="D500" s="149"/>
      <c r="E500" s="110"/>
    </row>
    <row r="501" spans="1:5">
      <c r="A501" s="550" t="s">
        <v>420</v>
      </c>
      <c r="B501" s="551"/>
      <c r="C501" s="152">
        <f>IF(AND(D498&gt;=1,D498&lt;=5),5,IF(AND(D498&gt;5,D498&lt;=11),10,IF(AND(D498&gt;11,D498&lt;=18),20,"ERROR")))</f>
        <v>20</v>
      </c>
      <c r="D501" s="489" t="str">
        <f>IF(AND(D498&gt;=1,D498&lt;=5),"Moderado",IF(AND(D498&gt;5,D498&lt;=11),"Mayor",IF(AND(D498&gt;11,D498&lt;=18),"Catastrofico","ERROR")))</f>
        <v>Catastrofico</v>
      </c>
      <c r="E501" s="491"/>
    </row>
    <row r="502" spans="1:5">
      <c r="A502" s="85"/>
      <c r="B502" s="153"/>
      <c r="C502" s="151"/>
      <c r="D502" s="251"/>
      <c r="E502" s="252"/>
    </row>
    <row r="503" spans="1:5">
      <c r="A503" s="138" t="s">
        <v>414</v>
      </c>
      <c r="C503" s="86" t="str">
        <f>IF(AND(D498&gt;=1,D498&lt;=5),D498,"")</f>
        <v/>
      </c>
      <c r="D503" s="530" t="s">
        <v>369</v>
      </c>
      <c r="E503" s="530"/>
    </row>
    <row r="504" spans="1:5">
      <c r="A504" s="138" t="s">
        <v>415</v>
      </c>
      <c r="C504" s="86" t="str">
        <f>IF(AND(D498&gt;5,D498&lt;=11),D498,"")</f>
        <v/>
      </c>
      <c r="D504" s="531" t="s">
        <v>370</v>
      </c>
      <c r="E504" s="531"/>
    </row>
    <row r="505" spans="1:5">
      <c r="A505" s="138" t="s">
        <v>416</v>
      </c>
      <c r="C505" s="86">
        <f>IF(AND(D498&gt;11,D498&lt;=18),D498,"")</f>
        <v>12</v>
      </c>
      <c r="D505" s="532" t="s">
        <v>371</v>
      </c>
      <c r="E505" s="532"/>
    </row>
    <row r="506" spans="1:5">
      <c r="A506" s="150" t="s">
        <v>418</v>
      </c>
      <c r="B506" s="85"/>
      <c r="C506" s="85"/>
      <c r="D506" s="115"/>
      <c r="E506" s="139"/>
    </row>
    <row r="507" spans="1:5" ht="12.75" customHeight="1">
      <c r="A507" s="533">
        <f>Mapa!E24</f>
        <v>15</v>
      </c>
      <c r="B507" s="536" t="str">
        <f>Mapa!F24</f>
        <v>Vinculación de personal por prestación de servicios para realizar labores similares a las del Manual de Funciones y Competencias del Concejo de Bogotà.</v>
      </c>
      <c r="C507" s="536"/>
      <c r="D507" s="537"/>
      <c r="E507" s="538"/>
    </row>
    <row r="508" spans="1:5">
      <c r="A508" s="534"/>
      <c r="B508" s="537"/>
      <c r="C508" s="537"/>
      <c r="D508" s="537"/>
      <c r="E508" s="538"/>
    </row>
    <row r="509" spans="1:5">
      <c r="A509" s="535"/>
      <c r="B509" s="539"/>
      <c r="C509" s="539"/>
      <c r="D509" s="539"/>
      <c r="E509" s="540"/>
    </row>
    <row r="511" spans="1:5" ht="19.5" customHeight="1">
      <c r="A511" s="553" t="s">
        <v>163</v>
      </c>
      <c r="B511" s="554"/>
      <c r="C511" s="554"/>
      <c r="D511" s="554"/>
      <c r="E511" s="555"/>
    </row>
    <row r="512" spans="1:5" ht="18.75" customHeight="1">
      <c r="A512" s="556" t="s">
        <v>1</v>
      </c>
      <c r="B512" s="511" t="s">
        <v>169</v>
      </c>
      <c r="C512" s="558"/>
      <c r="D512" s="553" t="s">
        <v>164</v>
      </c>
      <c r="E512" s="555"/>
    </row>
    <row r="513" spans="1:5" ht="15.75" customHeight="1">
      <c r="A513" s="557"/>
      <c r="B513" s="514"/>
      <c r="C513" s="497"/>
      <c r="D513" s="86" t="s">
        <v>165</v>
      </c>
      <c r="E513" s="86" t="s">
        <v>166</v>
      </c>
    </row>
    <row r="514" spans="1:5" ht="12.75" customHeight="1">
      <c r="A514" s="120">
        <v>1</v>
      </c>
      <c r="B514" s="559" t="s">
        <v>170</v>
      </c>
      <c r="C514" s="560"/>
      <c r="D514" s="156" t="s">
        <v>417</v>
      </c>
      <c r="E514" s="157"/>
    </row>
    <row r="515" spans="1:5" ht="12.75" customHeight="1">
      <c r="A515" s="120">
        <v>2</v>
      </c>
      <c r="B515" s="552" t="s">
        <v>171</v>
      </c>
      <c r="C515" s="542"/>
      <c r="D515" s="158" t="s">
        <v>417</v>
      </c>
      <c r="E515" s="157"/>
    </row>
    <row r="516" spans="1:5" ht="12.75" customHeight="1">
      <c r="A516" s="120">
        <v>3</v>
      </c>
      <c r="B516" s="552" t="s">
        <v>172</v>
      </c>
      <c r="C516" s="542"/>
      <c r="D516" s="158"/>
      <c r="E516" s="249" t="s">
        <v>417</v>
      </c>
    </row>
    <row r="517" spans="1:5" ht="12.75" customHeight="1">
      <c r="A517" s="120">
        <v>4</v>
      </c>
      <c r="B517" s="552" t="s">
        <v>173</v>
      </c>
      <c r="C517" s="542"/>
      <c r="D517" s="158"/>
      <c r="E517" s="249" t="s">
        <v>417</v>
      </c>
    </row>
    <row r="518" spans="1:5" ht="12.75" customHeight="1">
      <c r="A518" s="120">
        <v>5</v>
      </c>
      <c r="B518" s="541" t="s">
        <v>174</v>
      </c>
      <c r="C518" s="542"/>
      <c r="D518" s="158"/>
      <c r="E518" s="249" t="s">
        <v>417</v>
      </c>
    </row>
    <row r="519" spans="1:5" ht="12.75" customHeight="1">
      <c r="A519" s="120">
        <v>6</v>
      </c>
      <c r="B519" s="541" t="s">
        <v>175</v>
      </c>
      <c r="C519" s="542"/>
      <c r="D519" s="158"/>
      <c r="E519" s="249" t="s">
        <v>417</v>
      </c>
    </row>
    <row r="520" spans="1:5" ht="12.75" customHeight="1">
      <c r="A520" s="120">
        <v>7</v>
      </c>
      <c r="B520" s="541" t="s">
        <v>176</v>
      </c>
      <c r="C520" s="542"/>
      <c r="D520" s="158"/>
      <c r="E520" s="249" t="s">
        <v>417</v>
      </c>
    </row>
    <row r="521" spans="1:5" ht="12.75" customHeight="1">
      <c r="A521" s="120">
        <v>8</v>
      </c>
      <c r="B521" s="561" t="s">
        <v>177</v>
      </c>
      <c r="C521" s="542"/>
      <c r="D521" s="158"/>
      <c r="E521" s="249" t="s">
        <v>417</v>
      </c>
    </row>
    <row r="522" spans="1:5" ht="12.75" customHeight="1">
      <c r="A522" s="120">
        <v>9</v>
      </c>
      <c r="B522" s="541" t="s">
        <v>178</v>
      </c>
      <c r="C522" s="542"/>
      <c r="D522" s="158"/>
      <c r="E522" s="249" t="s">
        <v>417</v>
      </c>
    </row>
    <row r="523" spans="1:5" ht="12.75" customHeight="1">
      <c r="A523" s="120">
        <v>10</v>
      </c>
      <c r="B523" s="541" t="s">
        <v>179</v>
      </c>
      <c r="C523" s="542"/>
      <c r="D523" s="158"/>
      <c r="E523" s="249" t="s">
        <v>417</v>
      </c>
    </row>
    <row r="524" spans="1:5" ht="12.75" customHeight="1">
      <c r="A524" s="120">
        <v>11</v>
      </c>
      <c r="B524" s="541" t="s">
        <v>180</v>
      </c>
      <c r="C524" s="542"/>
      <c r="D524" s="158" t="s">
        <v>417</v>
      </c>
      <c r="E524" s="157"/>
    </row>
    <row r="525" spans="1:5" ht="12.75" customHeight="1">
      <c r="A525" s="120">
        <v>12</v>
      </c>
      <c r="B525" s="541" t="s">
        <v>181</v>
      </c>
      <c r="C525" s="542"/>
      <c r="D525" s="158" t="s">
        <v>417</v>
      </c>
      <c r="E525" s="157"/>
    </row>
    <row r="526" spans="1:5" ht="12.75" customHeight="1">
      <c r="A526" s="120">
        <v>13</v>
      </c>
      <c r="B526" s="541" t="s">
        <v>182</v>
      </c>
      <c r="C526" s="542"/>
      <c r="D526" s="158" t="s">
        <v>417</v>
      </c>
      <c r="E526" s="157"/>
    </row>
    <row r="527" spans="1:5" ht="12.75" customHeight="1">
      <c r="A527" s="120">
        <v>14</v>
      </c>
      <c r="B527" s="541" t="s">
        <v>183</v>
      </c>
      <c r="C527" s="542"/>
      <c r="D527" s="158" t="s">
        <v>417</v>
      </c>
      <c r="E527" s="157"/>
    </row>
    <row r="528" spans="1:5" ht="12.75" customHeight="1">
      <c r="A528" s="120">
        <v>15</v>
      </c>
      <c r="B528" s="552" t="s">
        <v>184</v>
      </c>
      <c r="C528" s="542"/>
      <c r="D528" s="158" t="s">
        <v>417</v>
      </c>
      <c r="E528" s="157"/>
    </row>
    <row r="529" spans="1:5" ht="12.75" customHeight="1">
      <c r="A529" s="120">
        <v>16</v>
      </c>
      <c r="B529" s="541" t="s">
        <v>185</v>
      </c>
      <c r="C529" s="542"/>
      <c r="D529" s="158" t="s">
        <v>417</v>
      </c>
      <c r="E529" s="157"/>
    </row>
    <row r="530" spans="1:5" ht="12.75" customHeight="1">
      <c r="A530" s="120">
        <v>17</v>
      </c>
      <c r="B530" s="541" t="s">
        <v>186</v>
      </c>
      <c r="C530" s="542"/>
      <c r="D530" s="158" t="s">
        <v>417</v>
      </c>
      <c r="E530" s="157"/>
    </row>
    <row r="531" spans="1:5" ht="12.75" customHeight="1">
      <c r="A531" s="121">
        <v>18</v>
      </c>
      <c r="B531" s="543" t="s">
        <v>187</v>
      </c>
      <c r="C531" s="544"/>
      <c r="D531" s="159" t="s">
        <v>417</v>
      </c>
      <c r="E531" s="160"/>
    </row>
    <row r="532" spans="1:5">
      <c r="A532" s="545" t="s">
        <v>167</v>
      </c>
      <c r="B532" s="546"/>
      <c r="C532" s="547"/>
      <c r="D532" s="86">
        <f>COUNTA(D514:D531)</f>
        <v>10</v>
      </c>
      <c r="E532" s="123"/>
    </row>
    <row r="533" spans="1:5">
      <c r="A533" s="548" t="s">
        <v>168</v>
      </c>
      <c r="B533" s="549"/>
      <c r="C533" s="141"/>
      <c r="D533" s="142"/>
      <c r="E533" s="86">
        <f>COUNTA(E514:E531)</f>
        <v>8</v>
      </c>
    </row>
    <row r="534" spans="1:5">
      <c r="A534" s="140"/>
      <c r="B534" s="141"/>
      <c r="C534" s="141"/>
      <c r="D534" s="149"/>
      <c r="E534" s="110"/>
    </row>
    <row r="535" spans="1:5">
      <c r="A535" s="550" t="s">
        <v>420</v>
      </c>
      <c r="B535" s="551"/>
      <c r="C535" s="152">
        <f>IF(AND(D532&gt;=1,D532&lt;=5),5,IF(AND(D532&gt;5,D532&lt;=11),10,IF(AND(D532&gt;11,D532&lt;=18),20,"ERROR")))</f>
        <v>10</v>
      </c>
      <c r="D535" s="489" t="str">
        <f>IF(AND(D532&gt;=1,D532&lt;=5),"Moderado",IF(AND(D532&gt;5,D532&lt;=11),"Mayor",IF(AND(D532&gt;11,D532&lt;=18),"Catastrofico","ERROR")))</f>
        <v>Mayor</v>
      </c>
      <c r="E535" s="491"/>
    </row>
    <row r="536" spans="1:5">
      <c r="A536" s="85"/>
      <c r="B536" s="153"/>
      <c r="C536" s="151"/>
      <c r="D536" s="251"/>
      <c r="E536" s="252"/>
    </row>
    <row r="537" spans="1:5">
      <c r="A537" s="138" t="s">
        <v>414</v>
      </c>
      <c r="C537" s="86" t="str">
        <f>IF(AND(D532&gt;=1,D532&lt;=5),D532,"")</f>
        <v/>
      </c>
      <c r="D537" s="530" t="s">
        <v>369</v>
      </c>
      <c r="E537" s="530"/>
    </row>
    <row r="538" spans="1:5">
      <c r="A538" s="138" t="s">
        <v>415</v>
      </c>
      <c r="C538" s="86">
        <f>IF(AND(D532&gt;5,D532&lt;=11),D532,"")</f>
        <v>10</v>
      </c>
      <c r="D538" s="531" t="s">
        <v>370</v>
      </c>
      <c r="E538" s="531"/>
    </row>
    <row r="539" spans="1:5">
      <c r="A539" s="138" t="s">
        <v>416</v>
      </c>
      <c r="C539" s="86" t="str">
        <f>IF(AND(D532&gt;11,D532&lt;=18),D532,"")</f>
        <v/>
      </c>
      <c r="D539" s="532" t="s">
        <v>371</v>
      </c>
      <c r="E539" s="532"/>
    </row>
    <row r="540" spans="1:5">
      <c r="A540" s="150" t="s">
        <v>418</v>
      </c>
      <c r="B540" s="85"/>
      <c r="C540" s="85"/>
      <c r="D540" s="115"/>
      <c r="E540" s="139"/>
    </row>
    <row r="541" spans="1:5" ht="12.75" customHeight="1">
      <c r="A541" s="533">
        <f>Mapa!E25</f>
        <v>16</v>
      </c>
      <c r="B541" s="536" t="str">
        <f>Mapa!F25</f>
        <v>Presentación de documentos falsos o adulterados para la obtención de un empleo.</v>
      </c>
      <c r="C541" s="536"/>
      <c r="D541" s="537"/>
      <c r="E541" s="538"/>
    </row>
    <row r="542" spans="1:5">
      <c r="A542" s="534"/>
      <c r="B542" s="537"/>
      <c r="C542" s="537"/>
      <c r="D542" s="537"/>
      <c r="E542" s="538"/>
    </row>
    <row r="543" spans="1:5">
      <c r="A543" s="535"/>
      <c r="B543" s="539"/>
      <c r="C543" s="539"/>
      <c r="D543" s="539"/>
      <c r="E543" s="540"/>
    </row>
    <row r="545" spans="1:5" ht="19.5" customHeight="1">
      <c r="A545" s="553" t="s">
        <v>163</v>
      </c>
      <c r="B545" s="554"/>
      <c r="C545" s="554"/>
      <c r="D545" s="554"/>
      <c r="E545" s="555"/>
    </row>
    <row r="546" spans="1:5" ht="18.75" customHeight="1">
      <c r="A546" s="556" t="s">
        <v>1</v>
      </c>
      <c r="B546" s="511" t="s">
        <v>169</v>
      </c>
      <c r="C546" s="558"/>
      <c r="D546" s="553" t="s">
        <v>164</v>
      </c>
      <c r="E546" s="555"/>
    </row>
    <row r="547" spans="1:5" ht="15.75" customHeight="1">
      <c r="A547" s="557"/>
      <c r="B547" s="514"/>
      <c r="C547" s="497"/>
      <c r="D547" s="86" t="s">
        <v>165</v>
      </c>
      <c r="E547" s="86" t="s">
        <v>166</v>
      </c>
    </row>
    <row r="548" spans="1:5" ht="12.75" customHeight="1">
      <c r="A548" s="120">
        <v>1</v>
      </c>
      <c r="B548" s="559" t="s">
        <v>170</v>
      </c>
      <c r="C548" s="560"/>
      <c r="D548" s="156" t="s">
        <v>417</v>
      </c>
      <c r="E548" s="157"/>
    </row>
    <row r="549" spans="1:5" ht="12.75" customHeight="1">
      <c r="A549" s="120">
        <v>2</v>
      </c>
      <c r="B549" s="552" t="s">
        <v>171</v>
      </c>
      <c r="C549" s="542"/>
      <c r="D549" s="158" t="s">
        <v>417</v>
      </c>
      <c r="E549" s="157"/>
    </row>
    <row r="550" spans="1:5" ht="12.75" customHeight="1">
      <c r="A550" s="120">
        <v>3</v>
      </c>
      <c r="B550" s="552" t="s">
        <v>172</v>
      </c>
      <c r="C550" s="542"/>
      <c r="D550" s="158"/>
      <c r="E550" s="249" t="s">
        <v>417</v>
      </c>
    </row>
    <row r="551" spans="1:5" ht="12.75" customHeight="1">
      <c r="A551" s="120">
        <v>4</v>
      </c>
      <c r="B551" s="552" t="s">
        <v>173</v>
      </c>
      <c r="C551" s="542"/>
      <c r="D551" s="158"/>
      <c r="E551" s="249" t="s">
        <v>417</v>
      </c>
    </row>
    <row r="552" spans="1:5" ht="12.75" customHeight="1">
      <c r="A552" s="120">
        <v>5</v>
      </c>
      <c r="B552" s="541" t="s">
        <v>174</v>
      </c>
      <c r="C552" s="542"/>
      <c r="D552" s="158"/>
      <c r="E552" s="249" t="s">
        <v>417</v>
      </c>
    </row>
    <row r="553" spans="1:5" ht="12.75" customHeight="1">
      <c r="A553" s="120">
        <v>6</v>
      </c>
      <c r="B553" s="541" t="s">
        <v>175</v>
      </c>
      <c r="C553" s="542"/>
      <c r="D553" s="158" t="s">
        <v>417</v>
      </c>
      <c r="E553" s="157"/>
    </row>
    <row r="554" spans="1:5" ht="12.75" customHeight="1">
      <c r="A554" s="120">
        <v>7</v>
      </c>
      <c r="B554" s="541" t="s">
        <v>176</v>
      </c>
      <c r="C554" s="542"/>
      <c r="D554" s="158"/>
      <c r="E554" s="249" t="s">
        <v>417</v>
      </c>
    </row>
    <row r="555" spans="1:5" ht="12.75" customHeight="1">
      <c r="A555" s="120">
        <v>8</v>
      </c>
      <c r="B555" s="561" t="s">
        <v>177</v>
      </c>
      <c r="C555" s="542"/>
      <c r="D555" s="158"/>
      <c r="E555" s="249" t="s">
        <v>417</v>
      </c>
    </row>
    <row r="556" spans="1:5" ht="12.75" customHeight="1">
      <c r="A556" s="120">
        <v>9</v>
      </c>
      <c r="B556" s="541" t="s">
        <v>178</v>
      </c>
      <c r="C556" s="542"/>
      <c r="D556" s="158"/>
      <c r="E556" s="249" t="s">
        <v>417</v>
      </c>
    </row>
    <row r="557" spans="1:5" ht="12.75" customHeight="1">
      <c r="A557" s="120">
        <v>10</v>
      </c>
      <c r="B557" s="541" t="s">
        <v>179</v>
      </c>
      <c r="C557" s="542"/>
      <c r="D557" s="158" t="s">
        <v>417</v>
      </c>
      <c r="E557" s="157"/>
    </row>
    <row r="558" spans="1:5" ht="12.75" customHeight="1">
      <c r="A558" s="120">
        <v>11</v>
      </c>
      <c r="B558" s="541" t="s">
        <v>180</v>
      </c>
      <c r="C558" s="542"/>
      <c r="D558" s="158" t="s">
        <v>417</v>
      </c>
      <c r="E558" s="157"/>
    </row>
    <row r="559" spans="1:5" ht="12.75" customHeight="1">
      <c r="A559" s="120">
        <v>12</v>
      </c>
      <c r="B559" s="541" t="s">
        <v>181</v>
      </c>
      <c r="C559" s="542"/>
      <c r="D559" s="158" t="s">
        <v>417</v>
      </c>
      <c r="E559" s="157"/>
    </row>
    <row r="560" spans="1:5" ht="12.75" customHeight="1">
      <c r="A560" s="120">
        <v>13</v>
      </c>
      <c r="B560" s="541" t="s">
        <v>182</v>
      </c>
      <c r="C560" s="542"/>
      <c r="D560" s="158" t="s">
        <v>417</v>
      </c>
      <c r="E560" s="157"/>
    </row>
    <row r="561" spans="1:5" ht="12.75" customHeight="1">
      <c r="A561" s="120">
        <v>14</v>
      </c>
      <c r="B561" s="541" t="s">
        <v>183</v>
      </c>
      <c r="C561" s="542"/>
      <c r="D561" s="158" t="s">
        <v>417</v>
      </c>
      <c r="E561" s="157"/>
    </row>
    <row r="562" spans="1:5" ht="12.75" customHeight="1">
      <c r="A562" s="120">
        <v>15</v>
      </c>
      <c r="B562" s="552" t="s">
        <v>184</v>
      </c>
      <c r="C562" s="542"/>
      <c r="D562" s="158"/>
      <c r="E562" s="249" t="s">
        <v>417</v>
      </c>
    </row>
    <row r="563" spans="1:5" ht="12.75" customHeight="1">
      <c r="A563" s="120">
        <v>16</v>
      </c>
      <c r="B563" s="541" t="s">
        <v>185</v>
      </c>
      <c r="C563" s="542"/>
      <c r="D563" s="158"/>
      <c r="E563" s="249" t="s">
        <v>417</v>
      </c>
    </row>
    <row r="564" spans="1:5" ht="12.75" customHeight="1">
      <c r="A564" s="120">
        <v>17</v>
      </c>
      <c r="B564" s="541" t="s">
        <v>186</v>
      </c>
      <c r="C564" s="542"/>
      <c r="D564" s="158"/>
      <c r="E564" s="249" t="s">
        <v>417</v>
      </c>
    </row>
    <row r="565" spans="1:5" ht="12.75" customHeight="1">
      <c r="A565" s="121">
        <v>18</v>
      </c>
      <c r="B565" s="543" t="s">
        <v>187</v>
      </c>
      <c r="C565" s="544"/>
      <c r="D565" s="159"/>
      <c r="E565" s="318" t="s">
        <v>417</v>
      </c>
    </row>
    <row r="566" spans="1:5">
      <c r="A566" s="545" t="s">
        <v>167</v>
      </c>
      <c r="B566" s="546"/>
      <c r="C566" s="547"/>
      <c r="D566" s="86">
        <f>COUNTA(D548:D565)</f>
        <v>8</v>
      </c>
      <c r="E566" s="123"/>
    </row>
    <row r="567" spans="1:5">
      <c r="A567" s="548" t="s">
        <v>168</v>
      </c>
      <c r="B567" s="549"/>
      <c r="C567" s="141"/>
      <c r="D567" s="142"/>
      <c r="E567" s="86">
        <f>COUNTA(E548:E565)</f>
        <v>10</v>
      </c>
    </row>
    <row r="568" spans="1:5">
      <c r="A568" s="140"/>
      <c r="B568" s="141"/>
      <c r="C568" s="141"/>
      <c r="D568" s="149"/>
      <c r="E568" s="110"/>
    </row>
    <row r="569" spans="1:5">
      <c r="A569" s="550" t="s">
        <v>420</v>
      </c>
      <c r="B569" s="551"/>
      <c r="C569" s="152">
        <f>IF(AND(D566&gt;=1,D566&lt;=5),5,IF(AND(D566&gt;5,D566&lt;=11),10,IF(AND(D566&gt;11,D566&lt;=18),20,"ERROR")))</f>
        <v>10</v>
      </c>
      <c r="D569" s="489" t="str">
        <f>IF(AND(D566&gt;=1,D566&lt;=5),"Moderado",IF(AND(D566&gt;5,D566&lt;=11),"Mayor",IF(AND(D566&gt;11,D566&lt;=18),"Catastrofico","ERROR")))</f>
        <v>Mayor</v>
      </c>
      <c r="E569" s="491"/>
    </row>
    <row r="570" spans="1:5">
      <c r="A570" s="85"/>
      <c r="B570" s="153"/>
      <c r="C570" s="151"/>
      <c r="D570" s="251"/>
      <c r="E570" s="252"/>
    </row>
    <row r="571" spans="1:5">
      <c r="A571" s="138" t="s">
        <v>414</v>
      </c>
      <c r="C571" s="86" t="str">
        <f>IF(AND(D566&gt;=1,D566&lt;=5),D566,"")</f>
        <v/>
      </c>
      <c r="D571" s="530" t="s">
        <v>369</v>
      </c>
      <c r="E571" s="530"/>
    </row>
    <row r="572" spans="1:5">
      <c r="A572" s="138" t="s">
        <v>415</v>
      </c>
      <c r="C572" s="86">
        <f>IF(AND(D566&gt;5,D566&lt;=11),D566,"")</f>
        <v>8</v>
      </c>
      <c r="D572" s="531" t="s">
        <v>370</v>
      </c>
      <c r="E572" s="531"/>
    </row>
    <row r="573" spans="1:5">
      <c r="A573" s="138" t="s">
        <v>416</v>
      </c>
      <c r="C573" s="86" t="str">
        <f>IF(AND(D566&gt;11,D566&lt;=18),D566,"")</f>
        <v/>
      </c>
      <c r="D573" s="532" t="s">
        <v>371</v>
      </c>
      <c r="E573" s="532"/>
    </row>
    <row r="574" spans="1:5">
      <c r="A574" s="150" t="s">
        <v>418</v>
      </c>
      <c r="B574" s="85"/>
      <c r="C574" s="85"/>
      <c r="D574" s="115"/>
      <c r="E574" s="139"/>
    </row>
    <row r="575" spans="1:5" ht="12.75" customHeight="1">
      <c r="A575" s="533">
        <f>Mapa!E26</f>
        <v>17</v>
      </c>
      <c r="B575" s="536" t="str">
        <f>Mapa!F26</f>
        <v>No identificar los riesgos de corrupción en sus procesos y por lo tanto la materializacion de los riesgos por no implementar los controles.</v>
      </c>
      <c r="C575" s="536"/>
      <c r="D575" s="537"/>
      <c r="E575" s="538"/>
    </row>
    <row r="576" spans="1:5">
      <c r="A576" s="534"/>
      <c r="B576" s="537"/>
      <c r="C576" s="537"/>
      <c r="D576" s="537"/>
      <c r="E576" s="538"/>
    </row>
    <row r="577" spans="1:5">
      <c r="A577" s="535"/>
      <c r="B577" s="539"/>
      <c r="C577" s="539"/>
      <c r="D577" s="539"/>
      <c r="E577" s="540"/>
    </row>
    <row r="579" spans="1:5" ht="19.5" customHeight="1">
      <c r="A579" s="553" t="s">
        <v>163</v>
      </c>
      <c r="B579" s="554"/>
      <c r="C579" s="554"/>
      <c r="D579" s="554"/>
      <c r="E579" s="555"/>
    </row>
    <row r="580" spans="1:5" ht="18.75" customHeight="1">
      <c r="A580" s="556" t="s">
        <v>1</v>
      </c>
      <c r="B580" s="511" t="s">
        <v>169</v>
      </c>
      <c r="C580" s="558"/>
      <c r="D580" s="553" t="s">
        <v>164</v>
      </c>
      <c r="E580" s="555"/>
    </row>
    <row r="581" spans="1:5" ht="15.75" customHeight="1">
      <c r="A581" s="557"/>
      <c r="B581" s="514"/>
      <c r="C581" s="497"/>
      <c r="D581" s="86" t="s">
        <v>165</v>
      </c>
      <c r="E581" s="86" t="s">
        <v>166</v>
      </c>
    </row>
    <row r="582" spans="1:5" ht="12.75" customHeight="1">
      <c r="A582" s="120">
        <v>1</v>
      </c>
      <c r="B582" s="559" t="s">
        <v>170</v>
      </c>
      <c r="C582" s="560"/>
      <c r="D582" s="156" t="s">
        <v>417</v>
      </c>
      <c r="E582" s="157"/>
    </row>
    <row r="583" spans="1:5" ht="12.75" customHeight="1">
      <c r="A583" s="120">
        <v>2</v>
      </c>
      <c r="B583" s="552" t="s">
        <v>171</v>
      </c>
      <c r="C583" s="542"/>
      <c r="D583" s="158" t="s">
        <v>417</v>
      </c>
      <c r="E583" s="157"/>
    </row>
    <row r="584" spans="1:5" ht="12.75" customHeight="1">
      <c r="A584" s="120">
        <v>3</v>
      </c>
      <c r="B584" s="552" t="s">
        <v>172</v>
      </c>
      <c r="C584" s="542"/>
      <c r="D584" s="158"/>
      <c r="E584" s="157" t="s">
        <v>417</v>
      </c>
    </row>
    <row r="585" spans="1:5" ht="12.75" customHeight="1">
      <c r="A585" s="120">
        <v>4</v>
      </c>
      <c r="B585" s="552" t="s">
        <v>173</v>
      </c>
      <c r="C585" s="542"/>
      <c r="D585" s="158"/>
      <c r="E585" s="157" t="s">
        <v>417</v>
      </c>
    </row>
    <row r="586" spans="1:5" ht="12.75" customHeight="1">
      <c r="A586" s="120">
        <v>5</v>
      </c>
      <c r="B586" s="541" t="s">
        <v>174</v>
      </c>
      <c r="C586" s="542"/>
      <c r="D586" s="158"/>
      <c r="E586" s="157" t="s">
        <v>417</v>
      </c>
    </row>
    <row r="587" spans="1:5" ht="12.75" customHeight="1">
      <c r="A587" s="120">
        <v>6</v>
      </c>
      <c r="B587" s="541" t="s">
        <v>175</v>
      </c>
      <c r="C587" s="542"/>
      <c r="D587" s="158" t="s">
        <v>417</v>
      </c>
      <c r="E587" s="157"/>
    </row>
    <row r="588" spans="1:5" ht="12.75" customHeight="1">
      <c r="A588" s="120">
        <v>7</v>
      </c>
      <c r="B588" s="541" t="s">
        <v>176</v>
      </c>
      <c r="C588" s="542"/>
      <c r="D588" s="158" t="s">
        <v>417</v>
      </c>
      <c r="E588" s="157"/>
    </row>
    <row r="589" spans="1:5" ht="12.75" customHeight="1">
      <c r="A589" s="120">
        <v>8</v>
      </c>
      <c r="B589" s="561" t="s">
        <v>177</v>
      </c>
      <c r="C589" s="542"/>
      <c r="D589" s="158"/>
      <c r="E589" s="157" t="s">
        <v>417</v>
      </c>
    </row>
    <row r="590" spans="1:5" ht="12.75" customHeight="1">
      <c r="A590" s="120">
        <v>9</v>
      </c>
      <c r="B590" s="541" t="s">
        <v>178</v>
      </c>
      <c r="C590" s="542"/>
      <c r="D590" s="158"/>
      <c r="E590" s="157" t="s">
        <v>417</v>
      </c>
    </row>
    <row r="591" spans="1:5" ht="12.75" customHeight="1">
      <c r="A591" s="120">
        <v>10</v>
      </c>
      <c r="B591" s="541" t="s">
        <v>179</v>
      </c>
      <c r="C591" s="542"/>
      <c r="D591" s="158" t="s">
        <v>417</v>
      </c>
      <c r="E591" s="157"/>
    </row>
    <row r="592" spans="1:5" ht="12.75" customHeight="1">
      <c r="A592" s="120">
        <v>11</v>
      </c>
      <c r="B592" s="541" t="s">
        <v>180</v>
      </c>
      <c r="C592" s="542"/>
      <c r="D592" s="158" t="s">
        <v>417</v>
      </c>
      <c r="E592" s="157"/>
    </row>
    <row r="593" spans="1:5" ht="12.75" customHeight="1">
      <c r="A593" s="120">
        <v>12</v>
      </c>
      <c r="B593" s="541" t="s">
        <v>181</v>
      </c>
      <c r="C593" s="542"/>
      <c r="D593" s="158" t="s">
        <v>417</v>
      </c>
      <c r="E593" s="157"/>
    </row>
    <row r="594" spans="1:5" ht="12.75" customHeight="1">
      <c r="A594" s="120">
        <v>13</v>
      </c>
      <c r="B594" s="541" t="s">
        <v>182</v>
      </c>
      <c r="C594" s="542"/>
      <c r="D594" s="158" t="s">
        <v>417</v>
      </c>
      <c r="E594" s="157"/>
    </row>
    <row r="595" spans="1:5" ht="12.75" customHeight="1">
      <c r="A595" s="120">
        <v>14</v>
      </c>
      <c r="B595" s="541" t="s">
        <v>183</v>
      </c>
      <c r="C595" s="542"/>
      <c r="D595" s="158"/>
      <c r="E595" s="157" t="s">
        <v>417</v>
      </c>
    </row>
    <row r="596" spans="1:5" ht="12.75" customHeight="1">
      <c r="A596" s="120">
        <v>15</v>
      </c>
      <c r="B596" s="552" t="s">
        <v>184</v>
      </c>
      <c r="C596" s="542"/>
      <c r="D596" s="158"/>
      <c r="E596" s="157" t="s">
        <v>417</v>
      </c>
    </row>
    <row r="597" spans="1:5" ht="12.75" customHeight="1">
      <c r="A597" s="120">
        <v>16</v>
      </c>
      <c r="B597" s="541" t="s">
        <v>185</v>
      </c>
      <c r="C597" s="542"/>
      <c r="D597" s="158"/>
      <c r="E597" s="157" t="s">
        <v>417</v>
      </c>
    </row>
    <row r="598" spans="1:5" ht="12.75" customHeight="1">
      <c r="A598" s="120">
        <v>17</v>
      </c>
      <c r="B598" s="541" t="s">
        <v>186</v>
      </c>
      <c r="C598" s="542"/>
      <c r="D598" s="158"/>
      <c r="E598" s="157" t="s">
        <v>417</v>
      </c>
    </row>
    <row r="599" spans="1:5" ht="12.75" customHeight="1">
      <c r="A599" s="121">
        <v>18</v>
      </c>
      <c r="B599" s="543" t="s">
        <v>187</v>
      </c>
      <c r="C599" s="544"/>
      <c r="D599" s="159"/>
      <c r="E599" s="160" t="s">
        <v>417</v>
      </c>
    </row>
    <row r="600" spans="1:5">
      <c r="A600" s="545" t="s">
        <v>167</v>
      </c>
      <c r="B600" s="546"/>
      <c r="C600" s="547"/>
      <c r="D600" s="86">
        <f>COUNTA(D582:D599)</f>
        <v>8</v>
      </c>
      <c r="E600" s="123"/>
    </row>
    <row r="601" spans="1:5">
      <c r="A601" s="548" t="s">
        <v>168</v>
      </c>
      <c r="B601" s="549"/>
      <c r="C601" s="141"/>
      <c r="D601" s="142"/>
      <c r="E601" s="86">
        <f>COUNTA(E582:E599)</f>
        <v>10</v>
      </c>
    </row>
    <row r="602" spans="1:5">
      <c r="A602" s="140"/>
      <c r="B602" s="141"/>
      <c r="C602" s="141"/>
      <c r="D602" s="149"/>
      <c r="E602" s="110"/>
    </row>
    <row r="603" spans="1:5">
      <c r="A603" s="550" t="s">
        <v>420</v>
      </c>
      <c r="B603" s="551"/>
      <c r="C603" s="152">
        <f>IF(AND(D600&gt;=1,D600&lt;=5),5,IF(AND(D600&gt;5,D600&lt;=11),10,IF(AND(D600&gt;11,D600&lt;=18),20,"ERROR")))</f>
        <v>10</v>
      </c>
      <c r="D603" s="489" t="str">
        <f>IF(AND(D600&gt;=1,D600&lt;=5),"Moderado",IF(AND(D600&gt;5,D600&lt;=11),"Mayor",IF(AND(D600&gt;11,D600&lt;=18),"Catastrofico","ERROR")))</f>
        <v>Mayor</v>
      </c>
      <c r="E603" s="491"/>
    </row>
    <row r="604" spans="1:5">
      <c r="A604" s="85"/>
      <c r="B604" s="153"/>
      <c r="C604" s="151"/>
      <c r="D604" s="251"/>
      <c r="E604" s="252"/>
    </row>
    <row r="605" spans="1:5">
      <c r="A605" s="138" t="s">
        <v>414</v>
      </c>
      <c r="C605" s="86" t="str">
        <f>IF(AND(D600&gt;=1,D600&lt;=5),D600,"")</f>
        <v/>
      </c>
      <c r="D605" s="530" t="s">
        <v>369</v>
      </c>
      <c r="E605" s="530"/>
    </row>
    <row r="606" spans="1:5">
      <c r="A606" s="138" t="s">
        <v>415</v>
      </c>
      <c r="C606" s="86">
        <f>IF(AND(D600&gt;5,D600&lt;=11),D600,"")</f>
        <v>8</v>
      </c>
      <c r="D606" s="531" t="s">
        <v>370</v>
      </c>
      <c r="E606" s="531"/>
    </row>
    <row r="607" spans="1:5">
      <c r="A607" s="138" t="s">
        <v>416</v>
      </c>
      <c r="C607" s="86" t="str">
        <f>IF(AND(D600&gt;11,D600&lt;=18),D600,"")</f>
        <v/>
      </c>
      <c r="D607" s="532" t="s">
        <v>371</v>
      </c>
      <c r="E607" s="532"/>
    </row>
    <row r="608" spans="1:5">
      <c r="A608" s="150" t="s">
        <v>418</v>
      </c>
      <c r="B608" s="85"/>
      <c r="C608" s="85"/>
      <c r="D608" s="115"/>
      <c r="E608" s="139"/>
    </row>
    <row r="609" spans="1:5" ht="12.75" customHeight="1">
      <c r="A609" s="533">
        <f>Mapa!E27</f>
        <v>18</v>
      </c>
      <c r="B609" s="536" t="str">
        <f>Mapa!F27</f>
        <v xml:space="preserve">Mal aprovechamiento de los recursos invertidos en capacitación para los funcionarios del Concejo de Bogotá. </v>
      </c>
      <c r="C609" s="536"/>
      <c r="D609" s="537"/>
      <c r="E609" s="538"/>
    </row>
    <row r="610" spans="1:5">
      <c r="A610" s="534"/>
      <c r="B610" s="537"/>
      <c r="C610" s="537"/>
      <c r="D610" s="537"/>
      <c r="E610" s="538"/>
    </row>
    <row r="611" spans="1:5">
      <c r="A611" s="535"/>
      <c r="B611" s="539"/>
      <c r="C611" s="539"/>
      <c r="D611" s="539"/>
      <c r="E611" s="540"/>
    </row>
    <row r="613" spans="1:5" ht="19.5" customHeight="1">
      <c r="A613" s="553" t="s">
        <v>163</v>
      </c>
      <c r="B613" s="554"/>
      <c r="C613" s="554"/>
      <c r="D613" s="554"/>
      <c r="E613" s="555"/>
    </row>
    <row r="614" spans="1:5" ht="18.75" customHeight="1">
      <c r="A614" s="556" t="s">
        <v>1</v>
      </c>
      <c r="B614" s="511" t="s">
        <v>169</v>
      </c>
      <c r="C614" s="558"/>
      <c r="D614" s="553" t="s">
        <v>164</v>
      </c>
      <c r="E614" s="555"/>
    </row>
    <row r="615" spans="1:5" ht="15.75" customHeight="1">
      <c r="A615" s="557"/>
      <c r="B615" s="514"/>
      <c r="C615" s="497"/>
      <c r="D615" s="86" t="s">
        <v>165</v>
      </c>
      <c r="E615" s="86" t="s">
        <v>166</v>
      </c>
    </row>
    <row r="616" spans="1:5" ht="12.75" customHeight="1">
      <c r="A616" s="120">
        <v>1</v>
      </c>
      <c r="B616" s="559" t="s">
        <v>170</v>
      </c>
      <c r="C616" s="560"/>
      <c r="D616" s="156" t="s">
        <v>417</v>
      </c>
      <c r="E616" s="157"/>
    </row>
    <row r="617" spans="1:5" ht="12.75" customHeight="1">
      <c r="A617" s="120">
        <v>2</v>
      </c>
      <c r="B617" s="552" t="s">
        <v>171</v>
      </c>
      <c r="C617" s="542"/>
      <c r="D617" s="158" t="s">
        <v>417</v>
      </c>
      <c r="E617" s="157"/>
    </row>
    <row r="618" spans="1:5" ht="12.75" customHeight="1">
      <c r="A618" s="120">
        <v>3</v>
      </c>
      <c r="B618" s="552" t="s">
        <v>172</v>
      </c>
      <c r="C618" s="542"/>
      <c r="D618" s="158"/>
      <c r="E618" s="157" t="s">
        <v>417</v>
      </c>
    </row>
    <row r="619" spans="1:5" ht="12.75" customHeight="1">
      <c r="A619" s="120">
        <v>4</v>
      </c>
      <c r="B619" s="552" t="s">
        <v>173</v>
      </c>
      <c r="C619" s="542"/>
      <c r="D619" s="158"/>
      <c r="E619" s="157" t="s">
        <v>417</v>
      </c>
    </row>
    <row r="620" spans="1:5" ht="12.75" customHeight="1">
      <c r="A620" s="120">
        <v>5</v>
      </c>
      <c r="B620" s="541" t="s">
        <v>174</v>
      </c>
      <c r="C620" s="542"/>
      <c r="D620" s="158"/>
      <c r="E620" s="157" t="s">
        <v>417</v>
      </c>
    </row>
    <row r="621" spans="1:5" ht="12.75" customHeight="1">
      <c r="A621" s="120">
        <v>6</v>
      </c>
      <c r="B621" s="541" t="s">
        <v>175</v>
      </c>
      <c r="C621" s="542"/>
      <c r="D621" s="158" t="s">
        <v>417</v>
      </c>
      <c r="E621" s="157"/>
    </row>
    <row r="622" spans="1:5" ht="12.75" customHeight="1">
      <c r="A622" s="120">
        <v>7</v>
      </c>
      <c r="B622" s="541" t="s">
        <v>176</v>
      </c>
      <c r="C622" s="542"/>
      <c r="D622" s="158"/>
      <c r="E622" s="157" t="s">
        <v>417</v>
      </c>
    </row>
    <row r="623" spans="1:5" ht="12.75" customHeight="1">
      <c r="A623" s="120">
        <v>8</v>
      </c>
      <c r="B623" s="561" t="s">
        <v>177</v>
      </c>
      <c r="C623" s="542"/>
      <c r="D623" s="158"/>
      <c r="E623" s="157" t="s">
        <v>417</v>
      </c>
    </row>
    <row r="624" spans="1:5" ht="12.75" customHeight="1">
      <c r="A624" s="120">
        <v>9</v>
      </c>
      <c r="B624" s="541" t="s">
        <v>178</v>
      </c>
      <c r="C624" s="542"/>
      <c r="D624" s="158"/>
      <c r="E624" s="157" t="s">
        <v>417</v>
      </c>
    </row>
    <row r="625" spans="1:5" ht="12.75" customHeight="1">
      <c r="A625" s="120">
        <v>10</v>
      </c>
      <c r="B625" s="541" t="s">
        <v>179</v>
      </c>
      <c r="C625" s="542"/>
      <c r="D625" s="158" t="s">
        <v>417</v>
      </c>
      <c r="E625" s="157"/>
    </row>
    <row r="626" spans="1:5" ht="12.75" customHeight="1">
      <c r="A626" s="120">
        <v>11</v>
      </c>
      <c r="B626" s="541" t="s">
        <v>180</v>
      </c>
      <c r="C626" s="542"/>
      <c r="D626" s="158" t="s">
        <v>417</v>
      </c>
      <c r="E626" s="157"/>
    </row>
    <row r="627" spans="1:5" ht="12.75" customHeight="1">
      <c r="A627" s="120">
        <v>12</v>
      </c>
      <c r="B627" s="541" t="s">
        <v>181</v>
      </c>
      <c r="C627" s="542"/>
      <c r="D627" s="158"/>
      <c r="E627" s="157" t="s">
        <v>417</v>
      </c>
    </row>
    <row r="628" spans="1:5" ht="12.75" customHeight="1">
      <c r="A628" s="120">
        <v>13</v>
      </c>
      <c r="B628" s="541" t="s">
        <v>182</v>
      </c>
      <c r="C628" s="542"/>
      <c r="D628" s="158" t="s">
        <v>417</v>
      </c>
      <c r="E628" s="157"/>
    </row>
    <row r="629" spans="1:5" ht="12.75" customHeight="1">
      <c r="A629" s="120">
        <v>14</v>
      </c>
      <c r="B629" s="541" t="s">
        <v>183</v>
      </c>
      <c r="C629" s="542"/>
      <c r="D629" s="158"/>
      <c r="E629" s="157" t="s">
        <v>417</v>
      </c>
    </row>
    <row r="630" spans="1:5" ht="12.75" customHeight="1">
      <c r="A630" s="120">
        <v>15</v>
      </c>
      <c r="B630" s="552" t="s">
        <v>184</v>
      </c>
      <c r="C630" s="542"/>
      <c r="D630" s="158"/>
      <c r="E630" s="157" t="s">
        <v>417</v>
      </c>
    </row>
    <row r="631" spans="1:5" ht="12.75" customHeight="1">
      <c r="A631" s="120">
        <v>16</v>
      </c>
      <c r="B631" s="541" t="s">
        <v>185</v>
      </c>
      <c r="C631" s="542"/>
      <c r="D631" s="158"/>
      <c r="E631" s="157" t="s">
        <v>417</v>
      </c>
    </row>
    <row r="632" spans="1:5" ht="12.75" customHeight="1">
      <c r="A632" s="120">
        <v>17</v>
      </c>
      <c r="B632" s="541" t="s">
        <v>186</v>
      </c>
      <c r="C632" s="542"/>
      <c r="D632" s="158"/>
      <c r="E632" s="157" t="s">
        <v>417</v>
      </c>
    </row>
    <row r="633" spans="1:5" ht="12.75" customHeight="1">
      <c r="A633" s="121">
        <v>18</v>
      </c>
      <c r="B633" s="543" t="s">
        <v>187</v>
      </c>
      <c r="C633" s="544"/>
      <c r="D633" s="159"/>
      <c r="E633" s="160" t="s">
        <v>417</v>
      </c>
    </row>
    <row r="634" spans="1:5">
      <c r="A634" s="545" t="s">
        <v>167</v>
      </c>
      <c r="B634" s="546"/>
      <c r="C634" s="547"/>
      <c r="D634" s="86">
        <f>COUNTA(D616:D633)</f>
        <v>6</v>
      </c>
      <c r="E634" s="123"/>
    </row>
    <row r="635" spans="1:5">
      <c r="A635" s="548" t="s">
        <v>168</v>
      </c>
      <c r="B635" s="549"/>
      <c r="C635" s="141"/>
      <c r="D635" s="142"/>
      <c r="E635" s="86">
        <f>COUNTA(E616:E633)</f>
        <v>12</v>
      </c>
    </row>
    <row r="636" spans="1:5">
      <c r="A636" s="140"/>
      <c r="B636" s="141"/>
      <c r="C636" s="141"/>
      <c r="D636" s="149"/>
      <c r="E636" s="110"/>
    </row>
    <row r="637" spans="1:5">
      <c r="A637" s="550" t="s">
        <v>420</v>
      </c>
      <c r="B637" s="551"/>
      <c r="C637" s="152">
        <f>IF(AND(D634&gt;=1,D634&lt;=5),5,IF(AND(D634&gt;5,D634&lt;=11),10,IF(AND(D634&gt;11,D634&lt;=18),20,"ERROR")))</f>
        <v>10</v>
      </c>
      <c r="D637" s="489" t="str">
        <f>IF(AND(D634&gt;=1,D634&lt;=5),"Moderado",IF(AND(D634&gt;5,D634&lt;=11),"Mayor",IF(AND(D634&gt;11,D634&lt;=18),"Catastrofico","ERROR")))</f>
        <v>Mayor</v>
      </c>
      <c r="E637" s="491"/>
    </row>
    <row r="638" spans="1:5">
      <c r="A638" s="85"/>
      <c r="B638" s="153"/>
      <c r="C638" s="151"/>
      <c r="D638" s="251"/>
      <c r="E638" s="252"/>
    </row>
    <row r="639" spans="1:5">
      <c r="A639" s="138" t="s">
        <v>414</v>
      </c>
      <c r="C639" s="86" t="str">
        <f>IF(AND(D634&gt;=1,D634&lt;=5),D634,"")</f>
        <v/>
      </c>
      <c r="D639" s="530" t="s">
        <v>369</v>
      </c>
      <c r="E639" s="530"/>
    </row>
    <row r="640" spans="1:5">
      <c r="A640" s="138" t="s">
        <v>415</v>
      </c>
      <c r="C640" s="86">
        <f>IF(AND(D634&gt;5,D634&lt;=11),D634,"")</f>
        <v>6</v>
      </c>
      <c r="D640" s="531" t="s">
        <v>370</v>
      </c>
      <c r="E640" s="531"/>
    </row>
    <row r="641" spans="1:5">
      <c r="A641" s="138" t="s">
        <v>416</v>
      </c>
      <c r="C641" s="86" t="str">
        <f>IF(AND(D634&gt;11,D634&lt;=18),D634,"")</f>
        <v/>
      </c>
      <c r="D641" s="532" t="s">
        <v>371</v>
      </c>
      <c r="E641" s="532"/>
    </row>
    <row r="642" spans="1:5">
      <c r="A642" s="150" t="s">
        <v>418</v>
      </c>
      <c r="B642" s="85"/>
      <c r="C642" s="85"/>
      <c r="D642" s="115"/>
      <c r="E642" s="139"/>
    </row>
    <row r="643" spans="1:5" ht="12.75" customHeight="1">
      <c r="A643" s="533">
        <f>Mapa!E28</f>
        <v>19</v>
      </c>
      <c r="B643" s="536" t="str">
        <f>Mapa!F28</f>
        <v>Que personas a quienes no les asiste el derecho se beneficien de los programas de bienestar que implementa la Corporación</v>
      </c>
      <c r="C643" s="536"/>
      <c r="D643" s="537"/>
      <c r="E643" s="538"/>
    </row>
    <row r="644" spans="1:5">
      <c r="A644" s="534"/>
      <c r="B644" s="537"/>
      <c r="C644" s="537"/>
      <c r="D644" s="537"/>
      <c r="E644" s="538"/>
    </row>
    <row r="645" spans="1:5">
      <c r="A645" s="535"/>
      <c r="B645" s="539"/>
      <c r="C645" s="539"/>
      <c r="D645" s="539"/>
      <c r="E645" s="540"/>
    </row>
    <row r="647" spans="1:5" ht="19.5" customHeight="1">
      <c r="A647" s="553" t="s">
        <v>163</v>
      </c>
      <c r="B647" s="554"/>
      <c r="C647" s="554"/>
      <c r="D647" s="554"/>
      <c r="E647" s="555"/>
    </row>
    <row r="648" spans="1:5" ht="18.75" customHeight="1">
      <c r="A648" s="556" t="s">
        <v>1</v>
      </c>
      <c r="B648" s="511" t="s">
        <v>169</v>
      </c>
      <c r="C648" s="558"/>
      <c r="D648" s="553" t="s">
        <v>164</v>
      </c>
      <c r="E648" s="555"/>
    </row>
    <row r="649" spans="1:5" ht="15.75" customHeight="1">
      <c r="A649" s="557"/>
      <c r="B649" s="514"/>
      <c r="C649" s="497"/>
      <c r="D649" s="86" t="s">
        <v>165</v>
      </c>
      <c r="E649" s="86" t="s">
        <v>166</v>
      </c>
    </row>
    <row r="650" spans="1:5" ht="12.75" customHeight="1">
      <c r="A650" s="144">
        <v>1</v>
      </c>
      <c r="B650" s="559" t="s">
        <v>170</v>
      </c>
      <c r="C650" s="560"/>
      <c r="D650" s="156" t="s">
        <v>417</v>
      </c>
      <c r="E650" s="157"/>
    </row>
    <row r="651" spans="1:5" ht="12.75" customHeight="1">
      <c r="A651" s="144">
        <v>2</v>
      </c>
      <c r="B651" s="552" t="s">
        <v>171</v>
      </c>
      <c r="C651" s="542"/>
      <c r="D651" s="158" t="s">
        <v>417</v>
      </c>
      <c r="E651" s="157"/>
    </row>
    <row r="652" spans="1:5" ht="12.75" customHeight="1">
      <c r="A652" s="144">
        <v>3</v>
      </c>
      <c r="B652" s="552" t="s">
        <v>172</v>
      </c>
      <c r="C652" s="542"/>
      <c r="D652" s="158"/>
      <c r="E652" s="249" t="s">
        <v>417</v>
      </c>
    </row>
    <row r="653" spans="1:5" ht="12.75" customHeight="1">
      <c r="A653" s="144">
        <v>4</v>
      </c>
      <c r="B653" s="552" t="s">
        <v>173</v>
      </c>
      <c r="C653" s="542"/>
      <c r="D653" s="158"/>
      <c r="E653" s="249" t="s">
        <v>417</v>
      </c>
    </row>
    <row r="654" spans="1:5" ht="12.75" customHeight="1">
      <c r="A654" s="144">
        <v>5</v>
      </c>
      <c r="B654" s="541" t="s">
        <v>174</v>
      </c>
      <c r="C654" s="542"/>
      <c r="D654" s="158" t="s">
        <v>417</v>
      </c>
      <c r="E654" s="157"/>
    </row>
    <row r="655" spans="1:5" ht="12.75" customHeight="1">
      <c r="A655" s="144">
        <v>6</v>
      </c>
      <c r="B655" s="541" t="s">
        <v>175</v>
      </c>
      <c r="C655" s="542"/>
      <c r="D655" s="158" t="s">
        <v>417</v>
      </c>
      <c r="E655" s="157"/>
    </row>
    <row r="656" spans="1:5" ht="12.75" customHeight="1">
      <c r="A656" s="144">
        <v>7</v>
      </c>
      <c r="B656" s="541" t="s">
        <v>176</v>
      </c>
      <c r="C656" s="542"/>
      <c r="D656" s="158"/>
      <c r="E656" s="249" t="s">
        <v>417</v>
      </c>
    </row>
    <row r="657" spans="1:5" ht="12.75" customHeight="1">
      <c r="A657" s="144">
        <v>8</v>
      </c>
      <c r="B657" s="561" t="s">
        <v>177</v>
      </c>
      <c r="C657" s="542"/>
      <c r="D657" s="158"/>
      <c r="E657" s="249" t="s">
        <v>417</v>
      </c>
    </row>
    <row r="658" spans="1:5" ht="12.75" customHeight="1">
      <c r="A658" s="144">
        <v>9</v>
      </c>
      <c r="B658" s="541" t="s">
        <v>178</v>
      </c>
      <c r="C658" s="542"/>
      <c r="D658" s="158"/>
      <c r="E658" s="249" t="s">
        <v>417</v>
      </c>
    </row>
    <row r="659" spans="1:5" ht="12.75" customHeight="1">
      <c r="A659" s="144">
        <v>10</v>
      </c>
      <c r="B659" s="541" t="s">
        <v>179</v>
      </c>
      <c r="C659" s="542"/>
      <c r="D659" s="158" t="s">
        <v>417</v>
      </c>
      <c r="E659" s="157"/>
    </row>
    <row r="660" spans="1:5" ht="12.75" customHeight="1">
      <c r="A660" s="144">
        <v>11</v>
      </c>
      <c r="B660" s="541" t="s">
        <v>180</v>
      </c>
      <c r="C660" s="542"/>
      <c r="D660" s="158" t="s">
        <v>417</v>
      </c>
      <c r="E660" s="157"/>
    </row>
    <row r="661" spans="1:5" ht="12.75" customHeight="1">
      <c r="A661" s="144">
        <v>12</v>
      </c>
      <c r="B661" s="541" t="s">
        <v>181</v>
      </c>
      <c r="C661" s="542"/>
      <c r="D661" s="158" t="s">
        <v>417</v>
      </c>
      <c r="E661" s="157"/>
    </row>
    <row r="662" spans="1:5" ht="12.75" customHeight="1">
      <c r="A662" s="144">
        <v>13</v>
      </c>
      <c r="B662" s="541" t="s">
        <v>182</v>
      </c>
      <c r="C662" s="542"/>
      <c r="D662" s="158" t="s">
        <v>417</v>
      </c>
      <c r="E662" s="157"/>
    </row>
    <row r="663" spans="1:5" ht="12.75" customHeight="1">
      <c r="A663" s="144">
        <v>14</v>
      </c>
      <c r="B663" s="541" t="s">
        <v>183</v>
      </c>
      <c r="C663" s="542"/>
      <c r="D663" s="158"/>
      <c r="E663" s="249" t="s">
        <v>417</v>
      </c>
    </row>
    <row r="664" spans="1:5" ht="12.75" customHeight="1">
      <c r="A664" s="144">
        <v>15</v>
      </c>
      <c r="B664" s="552" t="s">
        <v>184</v>
      </c>
      <c r="C664" s="542"/>
      <c r="D664" s="158"/>
      <c r="E664" s="249" t="s">
        <v>417</v>
      </c>
    </row>
    <row r="665" spans="1:5" ht="12.75" customHeight="1">
      <c r="A665" s="144">
        <v>16</v>
      </c>
      <c r="B665" s="541" t="s">
        <v>185</v>
      </c>
      <c r="C665" s="542"/>
      <c r="D665" s="158"/>
      <c r="E665" s="249" t="s">
        <v>417</v>
      </c>
    </row>
    <row r="666" spans="1:5" ht="12.75" customHeight="1">
      <c r="A666" s="144">
        <v>17</v>
      </c>
      <c r="B666" s="541" t="s">
        <v>186</v>
      </c>
      <c r="C666" s="542"/>
      <c r="D666" s="158"/>
      <c r="E666" s="249" t="s">
        <v>417</v>
      </c>
    </row>
    <row r="667" spans="1:5" ht="12.75" customHeight="1">
      <c r="A667" s="146">
        <v>18</v>
      </c>
      <c r="B667" s="543" t="s">
        <v>187</v>
      </c>
      <c r="C667" s="544"/>
      <c r="D667" s="159"/>
      <c r="E667" s="318" t="s">
        <v>417</v>
      </c>
    </row>
    <row r="668" spans="1:5">
      <c r="A668" s="545" t="s">
        <v>167</v>
      </c>
      <c r="B668" s="546"/>
      <c r="C668" s="547"/>
      <c r="D668" s="86">
        <f>COUNTA(D650:D667)</f>
        <v>8</v>
      </c>
      <c r="E668" s="123"/>
    </row>
    <row r="669" spans="1:5">
      <c r="A669" s="548" t="s">
        <v>168</v>
      </c>
      <c r="B669" s="549"/>
      <c r="C669" s="148"/>
      <c r="D669" s="142"/>
      <c r="E669" s="86">
        <f>COUNTA(E650:E667)</f>
        <v>10</v>
      </c>
    </row>
    <row r="670" spans="1:5">
      <c r="A670" s="147"/>
      <c r="B670" s="148"/>
      <c r="C670" s="148"/>
      <c r="D670" s="149"/>
      <c r="E670" s="143"/>
    </row>
    <row r="671" spans="1:5">
      <c r="A671" s="550" t="s">
        <v>420</v>
      </c>
      <c r="B671" s="551"/>
      <c r="C671" s="152">
        <f>IF(AND(D668&gt;=1,D668&lt;=5),5,IF(AND(D668&gt;5,D668&lt;=11),10,IF(AND(D668&gt;11,D668&lt;=18),20,"ERROR")))</f>
        <v>10</v>
      </c>
      <c r="D671" s="489" t="str">
        <f>IF(AND(D668&gt;=1,D668&lt;=5),"Moderado",IF(AND(D668&gt;5,D668&lt;=11),"Mayor",IF(AND(D668&gt;11,D668&lt;=18),"Catastrofico","ERROR")))</f>
        <v>Mayor</v>
      </c>
      <c r="E671" s="491"/>
    </row>
    <row r="672" spans="1:5">
      <c r="A672" s="85"/>
      <c r="B672" s="153"/>
      <c r="C672" s="151"/>
      <c r="D672" s="251"/>
      <c r="E672" s="252"/>
    </row>
    <row r="673" spans="1:5">
      <c r="A673" s="138" t="s">
        <v>414</v>
      </c>
      <c r="C673" s="86" t="str">
        <f>IF(AND(D668&gt;=1,D668&lt;=5),D668,"")</f>
        <v/>
      </c>
      <c r="D673" s="530" t="s">
        <v>369</v>
      </c>
      <c r="E673" s="530"/>
    </row>
    <row r="674" spans="1:5">
      <c r="A674" s="138" t="s">
        <v>415</v>
      </c>
      <c r="C674" s="86">
        <f>IF(AND(D668&gt;5,D668&lt;=11),D668,"")</f>
        <v>8</v>
      </c>
      <c r="D674" s="531" t="s">
        <v>370</v>
      </c>
      <c r="E674" s="531"/>
    </row>
    <row r="675" spans="1:5">
      <c r="A675" s="138" t="s">
        <v>416</v>
      </c>
      <c r="C675" s="86" t="str">
        <f>IF(AND(D668&gt;11,D668&lt;=18),D668,"")</f>
        <v/>
      </c>
      <c r="D675" s="532" t="s">
        <v>371</v>
      </c>
      <c r="E675" s="532"/>
    </row>
    <row r="676" spans="1:5">
      <c r="A676" s="150" t="s">
        <v>418</v>
      </c>
      <c r="B676" s="85"/>
      <c r="C676" s="85"/>
      <c r="D676" s="145"/>
      <c r="E676" s="139"/>
    </row>
    <row r="677" spans="1:5" ht="12.75" customHeight="1">
      <c r="A677" s="533">
        <f>Mapa!E29</f>
        <v>20</v>
      </c>
      <c r="B677" s="536" t="str">
        <f>Mapa!F29</f>
        <v xml:space="preserve">Favorecimiento en encargo sin el lleno de requisitos </v>
      </c>
      <c r="C677" s="536"/>
      <c r="D677" s="537"/>
      <c r="E677" s="538"/>
    </row>
    <row r="678" spans="1:5">
      <c r="A678" s="534"/>
      <c r="B678" s="537"/>
      <c r="C678" s="537"/>
      <c r="D678" s="537"/>
      <c r="E678" s="538"/>
    </row>
    <row r="679" spans="1:5">
      <c r="A679" s="535"/>
      <c r="B679" s="539"/>
      <c r="C679" s="539"/>
      <c r="D679" s="539"/>
      <c r="E679" s="540"/>
    </row>
    <row r="681" spans="1:5" ht="19.5" customHeight="1">
      <c r="A681" s="553" t="s">
        <v>163</v>
      </c>
      <c r="B681" s="554"/>
      <c r="C681" s="554"/>
      <c r="D681" s="554"/>
      <c r="E681" s="555"/>
    </row>
    <row r="682" spans="1:5" ht="18.75" customHeight="1">
      <c r="A682" s="556" t="s">
        <v>1</v>
      </c>
      <c r="B682" s="511" t="s">
        <v>169</v>
      </c>
      <c r="C682" s="558"/>
      <c r="D682" s="553" t="s">
        <v>164</v>
      </c>
      <c r="E682" s="555"/>
    </row>
    <row r="683" spans="1:5" ht="15.75" customHeight="1">
      <c r="A683" s="557"/>
      <c r="B683" s="514"/>
      <c r="C683" s="497"/>
      <c r="D683" s="86" t="s">
        <v>165</v>
      </c>
      <c r="E683" s="86" t="s">
        <v>166</v>
      </c>
    </row>
    <row r="684" spans="1:5" ht="12.75" customHeight="1">
      <c r="A684" s="144">
        <v>1</v>
      </c>
      <c r="B684" s="559" t="s">
        <v>170</v>
      </c>
      <c r="C684" s="560"/>
      <c r="D684" s="156" t="s">
        <v>417</v>
      </c>
      <c r="E684" s="157"/>
    </row>
    <row r="685" spans="1:5" ht="12.75" customHeight="1">
      <c r="A685" s="144">
        <v>2</v>
      </c>
      <c r="B685" s="552" t="s">
        <v>171</v>
      </c>
      <c r="C685" s="542"/>
      <c r="D685" s="158" t="s">
        <v>417</v>
      </c>
      <c r="E685" s="157"/>
    </row>
    <row r="686" spans="1:5" ht="12.75" customHeight="1">
      <c r="A686" s="144">
        <v>3</v>
      </c>
      <c r="B686" s="552" t="s">
        <v>172</v>
      </c>
      <c r="C686" s="542"/>
      <c r="D686" s="158"/>
      <c r="E686" s="249" t="s">
        <v>417</v>
      </c>
    </row>
    <row r="687" spans="1:5" ht="12.75" customHeight="1">
      <c r="A687" s="144">
        <v>4</v>
      </c>
      <c r="B687" s="552" t="s">
        <v>173</v>
      </c>
      <c r="C687" s="542"/>
      <c r="D687" s="158"/>
      <c r="E687" s="249" t="s">
        <v>417</v>
      </c>
    </row>
    <row r="688" spans="1:5" ht="12.75" customHeight="1">
      <c r="A688" s="144">
        <v>5</v>
      </c>
      <c r="B688" s="541" t="s">
        <v>174</v>
      </c>
      <c r="C688" s="542"/>
      <c r="D688" s="158"/>
      <c r="E688" s="249" t="s">
        <v>417</v>
      </c>
    </row>
    <row r="689" spans="1:5" ht="12.75" customHeight="1">
      <c r="A689" s="144">
        <v>6</v>
      </c>
      <c r="B689" s="541" t="s">
        <v>175</v>
      </c>
      <c r="C689" s="542"/>
      <c r="D689" s="158"/>
      <c r="E689" s="249" t="s">
        <v>417</v>
      </c>
    </row>
    <row r="690" spans="1:5" ht="12.75" customHeight="1">
      <c r="A690" s="144">
        <v>7</v>
      </c>
      <c r="B690" s="541" t="s">
        <v>176</v>
      </c>
      <c r="C690" s="542"/>
      <c r="D690" s="158" t="s">
        <v>417</v>
      </c>
      <c r="E690" s="157"/>
    </row>
    <row r="691" spans="1:5" ht="12.75" customHeight="1">
      <c r="A691" s="144">
        <v>8</v>
      </c>
      <c r="B691" s="561" t="s">
        <v>177</v>
      </c>
      <c r="C691" s="542"/>
      <c r="D691" s="158"/>
      <c r="E691" s="249" t="s">
        <v>417</v>
      </c>
    </row>
    <row r="692" spans="1:5" ht="12.75" customHeight="1">
      <c r="A692" s="144">
        <v>9</v>
      </c>
      <c r="B692" s="541" t="s">
        <v>178</v>
      </c>
      <c r="C692" s="542"/>
      <c r="D692" s="158"/>
      <c r="E692" s="249" t="s">
        <v>417</v>
      </c>
    </row>
    <row r="693" spans="1:5" ht="12.75" customHeight="1">
      <c r="A693" s="144">
        <v>10</v>
      </c>
      <c r="B693" s="541" t="s">
        <v>179</v>
      </c>
      <c r="C693" s="542"/>
      <c r="D693" s="158" t="s">
        <v>417</v>
      </c>
      <c r="E693" s="157"/>
    </row>
    <row r="694" spans="1:5" ht="12.75" customHeight="1">
      <c r="A694" s="144">
        <v>11</v>
      </c>
      <c r="B694" s="541" t="s">
        <v>180</v>
      </c>
      <c r="C694" s="542"/>
      <c r="D694" s="158"/>
      <c r="E694" s="249" t="s">
        <v>417</v>
      </c>
    </row>
    <row r="695" spans="1:5" ht="12.75" customHeight="1">
      <c r="A695" s="144">
        <v>12</v>
      </c>
      <c r="B695" s="541" t="s">
        <v>181</v>
      </c>
      <c r="C695" s="542"/>
      <c r="D695" s="158" t="s">
        <v>417</v>
      </c>
      <c r="E695" s="157"/>
    </row>
    <row r="696" spans="1:5" ht="12.75" customHeight="1">
      <c r="A696" s="144">
        <v>13</v>
      </c>
      <c r="B696" s="541" t="s">
        <v>182</v>
      </c>
      <c r="C696" s="542"/>
      <c r="D696" s="158"/>
      <c r="E696" s="249" t="s">
        <v>417</v>
      </c>
    </row>
    <row r="697" spans="1:5" ht="12.75" customHeight="1">
      <c r="A697" s="144">
        <v>14</v>
      </c>
      <c r="B697" s="541" t="s">
        <v>183</v>
      </c>
      <c r="C697" s="542"/>
      <c r="D697" s="158"/>
      <c r="E697" s="249" t="s">
        <v>417</v>
      </c>
    </row>
    <row r="698" spans="1:5" ht="12.75" customHeight="1">
      <c r="A698" s="144">
        <v>15</v>
      </c>
      <c r="B698" s="552" t="s">
        <v>184</v>
      </c>
      <c r="C698" s="542"/>
      <c r="D698" s="158"/>
      <c r="E698" s="249" t="s">
        <v>417</v>
      </c>
    </row>
    <row r="699" spans="1:5" ht="12.75" customHeight="1">
      <c r="A699" s="144">
        <v>16</v>
      </c>
      <c r="B699" s="541" t="s">
        <v>185</v>
      </c>
      <c r="C699" s="542"/>
      <c r="D699" s="158"/>
      <c r="E699" s="249" t="s">
        <v>417</v>
      </c>
    </row>
    <row r="700" spans="1:5" ht="12.75" customHeight="1">
      <c r="A700" s="144">
        <v>17</v>
      </c>
      <c r="B700" s="541" t="s">
        <v>186</v>
      </c>
      <c r="C700" s="542"/>
      <c r="D700" s="158"/>
      <c r="E700" s="249" t="s">
        <v>417</v>
      </c>
    </row>
    <row r="701" spans="1:5" ht="12.75" customHeight="1">
      <c r="A701" s="146">
        <v>18</v>
      </c>
      <c r="B701" s="543" t="s">
        <v>187</v>
      </c>
      <c r="C701" s="544"/>
      <c r="D701" s="159"/>
      <c r="E701" s="318" t="s">
        <v>417</v>
      </c>
    </row>
    <row r="702" spans="1:5">
      <c r="A702" s="545" t="s">
        <v>167</v>
      </c>
      <c r="B702" s="546"/>
      <c r="C702" s="547"/>
      <c r="D702" s="86">
        <f>COUNTA(D684:D701)</f>
        <v>5</v>
      </c>
      <c r="E702" s="123"/>
    </row>
    <row r="703" spans="1:5">
      <c r="A703" s="548" t="s">
        <v>168</v>
      </c>
      <c r="B703" s="549"/>
      <c r="C703" s="148"/>
      <c r="D703" s="142"/>
      <c r="E703" s="86">
        <f>COUNTA(E684:E701)</f>
        <v>13</v>
      </c>
    </row>
    <row r="704" spans="1:5">
      <c r="A704" s="147"/>
      <c r="B704" s="148"/>
      <c r="C704" s="148"/>
      <c r="D704" s="149"/>
      <c r="E704" s="143"/>
    </row>
    <row r="705" spans="1:5">
      <c r="A705" s="550" t="s">
        <v>420</v>
      </c>
      <c r="B705" s="551"/>
      <c r="C705" s="152">
        <f>IF(AND(D702&gt;=1,D702&lt;=5),5,IF(AND(D702&gt;5,D702&lt;=11),10,IF(AND(D702&gt;11,D702&lt;=18),20,"ERROR")))</f>
        <v>5</v>
      </c>
      <c r="D705" s="489" t="str">
        <f>IF(AND(D702&gt;=1,D702&lt;=5),"Moderado",IF(AND(D702&gt;5,D702&lt;=11),"Mayor",IF(AND(D702&gt;11,D702&lt;=18),"Catastrofico","ERROR")))</f>
        <v>Moderado</v>
      </c>
      <c r="E705" s="491"/>
    </row>
    <row r="706" spans="1:5">
      <c r="A706" s="85"/>
      <c r="B706" s="153"/>
      <c r="C706" s="151"/>
      <c r="D706" s="251"/>
      <c r="E706" s="252"/>
    </row>
    <row r="707" spans="1:5">
      <c r="A707" s="138" t="s">
        <v>414</v>
      </c>
      <c r="C707" s="86">
        <f>IF(AND(D702&gt;=1,D702&lt;=5),D702,"")</f>
        <v>5</v>
      </c>
      <c r="D707" s="530" t="s">
        <v>369</v>
      </c>
      <c r="E707" s="530"/>
    </row>
    <row r="708" spans="1:5">
      <c r="A708" s="138" t="s">
        <v>415</v>
      </c>
      <c r="C708" s="86" t="str">
        <f>IF(AND(D702&gt;5,D702&lt;=11),D702,"")</f>
        <v/>
      </c>
      <c r="D708" s="531" t="s">
        <v>370</v>
      </c>
      <c r="E708" s="531"/>
    </row>
    <row r="709" spans="1:5">
      <c r="A709" s="138" t="s">
        <v>416</v>
      </c>
      <c r="C709" s="86" t="str">
        <f>IF(AND(D702&gt;11,D702&lt;=18),D702,"")</f>
        <v/>
      </c>
      <c r="D709" s="532" t="s">
        <v>371</v>
      </c>
      <c r="E709" s="532"/>
    </row>
    <row r="710" spans="1:5">
      <c r="A710" s="150" t="s">
        <v>418</v>
      </c>
      <c r="B710" s="85"/>
      <c r="C710" s="85"/>
      <c r="D710" s="145"/>
      <c r="E710" s="139"/>
    </row>
    <row r="711" spans="1:5">
      <c r="A711" s="533">
        <f>Mapa!E30</f>
        <v>21</v>
      </c>
      <c r="B711" s="536" t="str">
        <f>Mapa!F30</f>
        <v>Favorecimiento en la evaluación con calificación sobresaliente sin la verificación del portafolio de evidencias.</v>
      </c>
      <c r="C711" s="536"/>
      <c r="D711" s="537"/>
      <c r="E711" s="538"/>
    </row>
    <row r="712" spans="1:5">
      <c r="A712" s="534"/>
      <c r="B712" s="537"/>
      <c r="C712" s="537"/>
      <c r="D712" s="537"/>
      <c r="E712" s="538"/>
    </row>
    <row r="713" spans="1:5">
      <c r="A713" s="535"/>
      <c r="B713" s="539"/>
      <c r="C713" s="539"/>
      <c r="D713" s="539"/>
      <c r="E713" s="540"/>
    </row>
    <row r="715" spans="1:5" ht="19.5" customHeight="1">
      <c r="A715" s="553" t="s">
        <v>163</v>
      </c>
      <c r="B715" s="554"/>
      <c r="C715" s="554"/>
      <c r="D715" s="554"/>
      <c r="E715" s="555"/>
    </row>
    <row r="716" spans="1:5" ht="18.75" customHeight="1">
      <c r="A716" s="556" t="s">
        <v>1</v>
      </c>
      <c r="B716" s="511" t="s">
        <v>169</v>
      </c>
      <c r="C716" s="558"/>
      <c r="D716" s="553" t="s">
        <v>164</v>
      </c>
      <c r="E716" s="555"/>
    </row>
    <row r="717" spans="1:5" ht="15.75" customHeight="1">
      <c r="A717" s="557"/>
      <c r="B717" s="514"/>
      <c r="C717" s="497"/>
      <c r="D717" s="86" t="s">
        <v>165</v>
      </c>
      <c r="E717" s="86" t="s">
        <v>166</v>
      </c>
    </row>
    <row r="718" spans="1:5" ht="12.75" customHeight="1">
      <c r="A718" s="144">
        <v>1</v>
      </c>
      <c r="B718" s="559" t="s">
        <v>170</v>
      </c>
      <c r="C718" s="560"/>
      <c r="D718" s="156" t="s">
        <v>417</v>
      </c>
      <c r="E718" s="157"/>
    </row>
    <row r="719" spans="1:5" ht="12.75" customHeight="1">
      <c r="A719" s="144">
        <v>2</v>
      </c>
      <c r="B719" s="552" t="s">
        <v>171</v>
      </c>
      <c r="C719" s="542"/>
      <c r="D719" s="158" t="s">
        <v>417</v>
      </c>
      <c r="E719" s="157"/>
    </row>
    <row r="720" spans="1:5" ht="12.75" customHeight="1">
      <c r="A720" s="144">
        <v>3</v>
      </c>
      <c r="B720" s="552" t="s">
        <v>172</v>
      </c>
      <c r="C720" s="542"/>
      <c r="D720" s="158"/>
      <c r="E720" s="249" t="s">
        <v>417</v>
      </c>
    </row>
    <row r="721" spans="1:5" ht="12.75" customHeight="1">
      <c r="A721" s="144">
        <v>4</v>
      </c>
      <c r="B721" s="552" t="s">
        <v>173</v>
      </c>
      <c r="C721" s="542"/>
      <c r="D721" s="158"/>
      <c r="E721" s="249" t="s">
        <v>417</v>
      </c>
    </row>
    <row r="722" spans="1:5" ht="12.75" customHeight="1">
      <c r="A722" s="144">
        <v>5</v>
      </c>
      <c r="B722" s="541" t="s">
        <v>174</v>
      </c>
      <c r="C722" s="542"/>
      <c r="D722" s="158" t="s">
        <v>417</v>
      </c>
      <c r="E722" s="157"/>
    </row>
    <row r="723" spans="1:5" ht="12.75" customHeight="1">
      <c r="A723" s="144">
        <v>6</v>
      </c>
      <c r="B723" s="541" t="s">
        <v>175</v>
      </c>
      <c r="C723" s="542"/>
      <c r="D723" s="158" t="s">
        <v>417</v>
      </c>
      <c r="E723" s="157"/>
    </row>
    <row r="724" spans="1:5" ht="12.75" customHeight="1">
      <c r="A724" s="144">
        <v>7</v>
      </c>
      <c r="B724" s="541" t="s">
        <v>176</v>
      </c>
      <c r="C724" s="542"/>
      <c r="D724" s="158"/>
      <c r="E724" s="249" t="s">
        <v>417</v>
      </c>
    </row>
    <row r="725" spans="1:5" ht="12.75" customHeight="1">
      <c r="A725" s="144">
        <v>8</v>
      </c>
      <c r="B725" s="561" t="s">
        <v>177</v>
      </c>
      <c r="C725" s="542"/>
      <c r="D725" s="158"/>
      <c r="E725" s="249" t="s">
        <v>417</v>
      </c>
    </row>
    <row r="726" spans="1:5" ht="12.75" customHeight="1">
      <c r="A726" s="144">
        <v>9</v>
      </c>
      <c r="B726" s="541" t="s">
        <v>178</v>
      </c>
      <c r="C726" s="542"/>
      <c r="D726" s="158"/>
      <c r="E726" s="249" t="s">
        <v>417</v>
      </c>
    </row>
    <row r="727" spans="1:5" ht="12.75" customHeight="1">
      <c r="A727" s="144">
        <v>10</v>
      </c>
      <c r="B727" s="541" t="s">
        <v>179</v>
      </c>
      <c r="C727" s="542"/>
      <c r="D727" s="158" t="s">
        <v>417</v>
      </c>
      <c r="E727" s="157"/>
    </row>
    <row r="728" spans="1:5" ht="12.75" customHeight="1">
      <c r="A728" s="144">
        <v>11</v>
      </c>
      <c r="B728" s="541" t="s">
        <v>180</v>
      </c>
      <c r="C728" s="542"/>
      <c r="D728" s="158" t="s">
        <v>417</v>
      </c>
      <c r="E728" s="157"/>
    </row>
    <row r="729" spans="1:5" ht="12.75" customHeight="1">
      <c r="A729" s="144">
        <v>12</v>
      </c>
      <c r="B729" s="541" t="s">
        <v>181</v>
      </c>
      <c r="C729" s="542"/>
      <c r="D729" s="158" t="s">
        <v>417</v>
      </c>
      <c r="E729" s="157"/>
    </row>
    <row r="730" spans="1:5" ht="12.75" customHeight="1">
      <c r="A730" s="144">
        <v>13</v>
      </c>
      <c r="B730" s="541" t="s">
        <v>182</v>
      </c>
      <c r="C730" s="542"/>
      <c r="D730" s="158" t="s">
        <v>417</v>
      </c>
      <c r="E730" s="157"/>
    </row>
    <row r="731" spans="1:5" ht="12.75" customHeight="1">
      <c r="A731" s="144">
        <v>14</v>
      </c>
      <c r="B731" s="541" t="s">
        <v>183</v>
      </c>
      <c r="C731" s="542"/>
      <c r="D731" s="158" t="s">
        <v>417</v>
      </c>
      <c r="E731" s="157"/>
    </row>
    <row r="732" spans="1:5" ht="12.75" customHeight="1">
      <c r="A732" s="144">
        <v>15</v>
      </c>
      <c r="B732" s="552" t="s">
        <v>184</v>
      </c>
      <c r="C732" s="542"/>
      <c r="D732" s="158"/>
      <c r="E732" s="249" t="s">
        <v>417</v>
      </c>
    </row>
    <row r="733" spans="1:5" ht="12.75" customHeight="1">
      <c r="A733" s="144">
        <v>16</v>
      </c>
      <c r="B733" s="541" t="s">
        <v>185</v>
      </c>
      <c r="C733" s="542"/>
      <c r="D733" s="158"/>
      <c r="E733" s="249" t="s">
        <v>417</v>
      </c>
    </row>
    <row r="734" spans="1:5" ht="12.75" customHeight="1">
      <c r="A734" s="144">
        <v>17</v>
      </c>
      <c r="B734" s="541" t="s">
        <v>186</v>
      </c>
      <c r="C734" s="542"/>
      <c r="D734" s="158"/>
      <c r="E734" s="249" t="s">
        <v>417</v>
      </c>
    </row>
    <row r="735" spans="1:5" ht="12.75" customHeight="1">
      <c r="A735" s="146">
        <v>18</v>
      </c>
      <c r="B735" s="543" t="s">
        <v>187</v>
      </c>
      <c r="C735" s="544"/>
      <c r="D735" s="159"/>
      <c r="E735" s="318" t="s">
        <v>417</v>
      </c>
    </row>
    <row r="736" spans="1:5">
      <c r="A736" s="545" t="s">
        <v>167</v>
      </c>
      <c r="B736" s="546"/>
      <c r="C736" s="547"/>
      <c r="D736" s="86">
        <f>COUNTA(D718:D735)</f>
        <v>9</v>
      </c>
      <c r="E736" s="123"/>
    </row>
    <row r="737" spans="1:5">
      <c r="A737" s="548" t="s">
        <v>168</v>
      </c>
      <c r="B737" s="549"/>
      <c r="C737" s="148"/>
      <c r="D737" s="142"/>
      <c r="E737" s="86">
        <f>COUNTA(E718:E735)</f>
        <v>9</v>
      </c>
    </row>
    <row r="738" spans="1:5">
      <c r="A738" s="147"/>
      <c r="B738" s="148"/>
      <c r="C738" s="148"/>
      <c r="D738" s="149"/>
      <c r="E738" s="143"/>
    </row>
    <row r="739" spans="1:5">
      <c r="A739" s="550" t="s">
        <v>420</v>
      </c>
      <c r="B739" s="551"/>
      <c r="C739" s="152">
        <f>IF(AND(D736&gt;=1,D736&lt;=5),5,IF(AND(D736&gt;5,D736&lt;=11),10,IF(AND(D736&gt;11,D736&lt;=18),20,"ERROR")))</f>
        <v>10</v>
      </c>
      <c r="D739" s="489" t="str">
        <f>IF(AND(D736&gt;=1,D736&lt;=5),"Moderado",IF(AND(D736&gt;5,D736&lt;=11),"Mayor",IF(AND(D736&gt;11,D736&lt;=18),"Catastrofico","ERROR")))</f>
        <v>Mayor</v>
      </c>
      <c r="E739" s="491"/>
    </row>
    <row r="740" spans="1:5">
      <c r="A740" s="85"/>
      <c r="B740" s="153"/>
      <c r="C740" s="151"/>
      <c r="D740" s="251"/>
      <c r="E740" s="252"/>
    </row>
    <row r="741" spans="1:5">
      <c r="A741" s="138" t="s">
        <v>414</v>
      </c>
      <c r="C741" s="86" t="str">
        <f>IF(AND(D736&gt;=1,D736&lt;=5),D736,"")</f>
        <v/>
      </c>
      <c r="D741" s="530" t="s">
        <v>369</v>
      </c>
      <c r="E741" s="530"/>
    </row>
    <row r="742" spans="1:5">
      <c r="A742" s="138" t="s">
        <v>415</v>
      </c>
      <c r="C742" s="86">
        <f>IF(AND(D736&gt;5,D736&lt;=11),D736,"")</f>
        <v>9</v>
      </c>
      <c r="D742" s="531" t="s">
        <v>370</v>
      </c>
      <c r="E742" s="531"/>
    </row>
    <row r="743" spans="1:5">
      <c r="A743" s="138" t="s">
        <v>416</v>
      </c>
      <c r="C743" s="86" t="str">
        <f>IF(AND(D736&gt;11,D736&lt;=18),D736,"")</f>
        <v/>
      </c>
      <c r="D743" s="532" t="s">
        <v>371</v>
      </c>
      <c r="E743" s="532"/>
    </row>
    <row r="744" spans="1:5">
      <c r="A744" s="150" t="s">
        <v>418</v>
      </c>
      <c r="B744" s="85"/>
      <c r="C744" s="85"/>
      <c r="D744" s="145"/>
      <c r="E744" s="139"/>
    </row>
    <row r="745" spans="1:5" ht="12.75" customHeight="1">
      <c r="A745" s="533">
        <f>Mapa!E31</f>
        <v>22</v>
      </c>
      <c r="B745" s="536" t="str">
        <f>Mapa!F31</f>
        <v>Omision del cumplimiento de requisitos establecidos en el Manual de Seguridad y Salud en el Trabajo  para contratistas.</v>
      </c>
      <c r="C745" s="536"/>
      <c r="D745" s="537"/>
      <c r="E745" s="538"/>
    </row>
    <row r="746" spans="1:5">
      <c r="A746" s="534"/>
      <c r="B746" s="537"/>
      <c r="C746" s="537"/>
      <c r="D746" s="537"/>
      <c r="E746" s="538"/>
    </row>
    <row r="747" spans="1:5">
      <c r="A747" s="535"/>
      <c r="B747" s="539"/>
      <c r="C747" s="539"/>
      <c r="D747" s="539"/>
      <c r="E747" s="540"/>
    </row>
    <row r="749" spans="1:5" ht="19.5" customHeight="1">
      <c r="A749" s="553" t="s">
        <v>163</v>
      </c>
      <c r="B749" s="554"/>
      <c r="C749" s="554"/>
      <c r="D749" s="554"/>
      <c r="E749" s="555"/>
    </row>
    <row r="750" spans="1:5" ht="18.75" customHeight="1">
      <c r="A750" s="556" t="s">
        <v>1</v>
      </c>
      <c r="B750" s="511" t="s">
        <v>169</v>
      </c>
      <c r="C750" s="558"/>
      <c r="D750" s="553" t="s">
        <v>164</v>
      </c>
      <c r="E750" s="555"/>
    </row>
    <row r="751" spans="1:5" ht="15.75" customHeight="1">
      <c r="A751" s="557"/>
      <c r="B751" s="514"/>
      <c r="C751" s="497"/>
      <c r="D751" s="86" t="s">
        <v>165</v>
      </c>
      <c r="E751" s="86" t="s">
        <v>166</v>
      </c>
    </row>
    <row r="752" spans="1:5" ht="12.75" customHeight="1">
      <c r="A752" s="144">
        <v>1</v>
      </c>
      <c r="B752" s="559" t="s">
        <v>170</v>
      </c>
      <c r="C752" s="560"/>
      <c r="D752" s="156" t="s">
        <v>417</v>
      </c>
      <c r="E752" s="157"/>
    </row>
    <row r="753" spans="1:5" ht="12.75" customHeight="1">
      <c r="A753" s="144">
        <v>2</v>
      </c>
      <c r="B753" s="552" t="s">
        <v>171</v>
      </c>
      <c r="C753" s="542"/>
      <c r="D753" s="158" t="s">
        <v>417</v>
      </c>
      <c r="E753" s="157"/>
    </row>
    <row r="754" spans="1:5" ht="12.75" customHeight="1">
      <c r="A754" s="144">
        <v>3</v>
      </c>
      <c r="B754" s="552" t="s">
        <v>172</v>
      </c>
      <c r="C754" s="542"/>
      <c r="D754" s="158" t="s">
        <v>417</v>
      </c>
      <c r="E754" s="157"/>
    </row>
    <row r="755" spans="1:5" ht="12.75" customHeight="1">
      <c r="A755" s="144">
        <v>4</v>
      </c>
      <c r="B755" s="552" t="s">
        <v>173</v>
      </c>
      <c r="C755" s="542"/>
      <c r="D755" s="158"/>
      <c r="E755" s="157" t="s">
        <v>417</v>
      </c>
    </row>
    <row r="756" spans="1:5" ht="12.75" customHeight="1">
      <c r="A756" s="144">
        <v>5</v>
      </c>
      <c r="B756" s="541" t="s">
        <v>174</v>
      </c>
      <c r="C756" s="542"/>
      <c r="D756" s="158"/>
      <c r="E756" s="157" t="s">
        <v>417</v>
      </c>
    </row>
    <row r="757" spans="1:5" ht="12.75" customHeight="1">
      <c r="A757" s="144">
        <v>6</v>
      </c>
      <c r="B757" s="541" t="s">
        <v>175</v>
      </c>
      <c r="C757" s="542"/>
      <c r="D757" s="158"/>
      <c r="E757" s="157" t="s">
        <v>417</v>
      </c>
    </row>
    <row r="758" spans="1:5" ht="12.75" customHeight="1">
      <c r="A758" s="144">
        <v>7</v>
      </c>
      <c r="B758" s="541" t="s">
        <v>176</v>
      </c>
      <c r="C758" s="542"/>
      <c r="D758" s="158"/>
      <c r="E758" s="157" t="s">
        <v>417</v>
      </c>
    </row>
    <row r="759" spans="1:5" ht="12.75" customHeight="1">
      <c r="A759" s="144">
        <v>8</v>
      </c>
      <c r="B759" s="561" t="s">
        <v>177</v>
      </c>
      <c r="C759" s="542"/>
      <c r="D759" s="158"/>
      <c r="E759" s="249" t="s">
        <v>417</v>
      </c>
    </row>
    <row r="760" spans="1:5" ht="12.75" customHeight="1">
      <c r="A760" s="144">
        <v>9</v>
      </c>
      <c r="B760" s="541" t="s">
        <v>178</v>
      </c>
      <c r="C760" s="542"/>
      <c r="D760" s="158"/>
      <c r="E760" s="249" t="s">
        <v>417</v>
      </c>
    </row>
    <row r="761" spans="1:5" ht="12.75" customHeight="1">
      <c r="A761" s="144">
        <v>10</v>
      </c>
      <c r="B761" s="541" t="s">
        <v>179</v>
      </c>
      <c r="C761" s="542"/>
      <c r="D761" s="158" t="s">
        <v>417</v>
      </c>
      <c r="E761" s="157"/>
    </row>
    <row r="762" spans="1:5" ht="12.75" customHeight="1">
      <c r="A762" s="144">
        <v>11</v>
      </c>
      <c r="B762" s="541" t="s">
        <v>180</v>
      </c>
      <c r="C762" s="542"/>
      <c r="D762" s="158"/>
      <c r="E762" s="157" t="s">
        <v>417</v>
      </c>
    </row>
    <row r="763" spans="1:5" ht="12.75" customHeight="1">
      <c r="A763" s="144">
        <v>12</v>
      </c>
      <c r="B763" s="541" t="s">
        <v>181</v>
      </c>
      <c r="C763" s="542"/>
      <c r="D763" s="158" t="s">
        <v>417</v>
      </c>
      <c r="E763" s="157"/>
    </row>
    <row r="764" spans="1:5" ht="12.75" customHeight="1">
      <c r="A764" s="144">
        <v>13</v>
      </c>
      <c r="B764" s="541" t="s">
        <v>182</v>
      </c>
      <c r="C764" s="542"/>
      <c r="D764" s="158"/>
      <c r="E764" s="157" t="s">
        <v>417</v>
      </c>
    </row>
    <row r="765" spans="1:5" ht="12.75" customHeight="1">
      <c r="A765" s="144">
        <v>14</v>
      </c>
      <c r="B765" s="541" t="s">
        <v>183</v>
      </c>
      <c r="C765" s="542"/>
      <c r="D765" s="158"/>
      <c r="E765" s="157" t="s">
        <v>417</v>
      </c>
    </row>
    <row r="766" spans="1:5" ht="12.75" customHeight="1">
      <c r="A766" s="144">
        <v>15</v>
      </c>
      <c r="B766" s="552" t="s">
        <v>184</v>
      </c>
      <c r="C766" s="542"/>
      <c r="D766" s="158"/>
      <c r="E766" s="157" t="s">
        <v>417</v>
      </c>
    </row>
    <row r="767" spans="1:5" ht="12.75" customHeight="1">
      <c r="A767" s="144">
        <v>16</v>
      </c>
      <c r="B767" s="541" t="s">
        <v>185</v>
      </c>
      <c r="C767" s="542"/>
      <c r="D767" s="158"/>
      <c r="E767" s="249" t="s">
        <v>417</v>
      </c>
    </row>
    <row r="768" spans="1:5" ht="12.75" customHeight="1">
      <c r="A768" s="144">
        <v>17</v>
      </c>
      <c r="B768" s="541" t="s">
        <v>186</v>
      </c>
      <c r="C768" s="542"/>
      <c r="D768" s="158"/>
      <c r="E768" s="157" t="s">
        <v>417</v>
      </c>
    </row>
    <row r="769" spans="1:5" ht="12.75" customHeight="1">
      <c r="A769" s="146">
        <v>18</v>
      </c>
      <c r="B769" s="543" t="s">
        <v>187</v>
      </c>
      <c r="C769" s="544"/>
      <c r="D769" s="159"/>
      <c r="E769" s="160" t="s">
        <v>417</v>
      </c>
    </row>
    <row r="770" spans="1:5">
      <c r="A770" s="545" t="s">
        <v>167</v>
      </c>
      <c r="B770" s="546"/>
      <c r="C770" s="547"/>
      <c r="D770" s="86">
        <f>COUNTA(D752:D769)</f>
        <v>5</v>
      </c>
      <c r="E770" s="123"/>
    </row>
    <row r="771" spans="1:5">
      <c r="A771" s="548" t="s">
        <v>168</v>
      </c>
      <c r="B771" s="549"/>
      <c r="C771" s="148"/>
      <c r="D771" s="142"/>
      <c r="E771" s="86">
        <f>COUNTA(E752:E769)</f>
        <v>13</v>
      </c>
    </row>
    <row r="772" spans="1:5">
      <c r="A772" s="147"/>
      <c r="B772" s="148"/>
      <c r="C772" s="148"/>
      <c r="D772" s="149"/>
      <c r="E772" s="143"/>
    </row>
    <row r="773" spans="1:5">
      <c r="A773" s="550" t="s">
        <v>420</v>
      </c>
      <c r="B773" s="551"/>
      <c r="C773" s="152">
        <f>IF(AND(D770&gt;=1,D770&lt;=5),5,IF(AND(D770&gt;5,D770&lt;=11),10,IF(AND(D770&gt;11,D770&lt;=18),20,"ERROR")))</f>
        <v>5</v>
      </c>
      <c r="D773" s="489" t="str">
        <f>IF(AND(D770&gt;=1,D770&lt;=5),"Moderado",IF(AND(D770&gt;5,D770&lt;=11),"Mayor",IF(AND(D770&gt;11,D770&lt;=18),"Catastrofico","ERROR")))</f>
        <v>Moderado</v>
      </c>
      <c r="E773" s="491"/>
    </row>
    <row r="774" spans="1:5">
      <c r="A774" s="85"/>
      <c r="B774" s="153"/>
      <c r="C774" s="151"/>
      <c r="D774" s="251"/>
      <c r="E774" s="252"/>
    </row>
    <row r="775" spans="1:5">
      <c r="A775" s="138" t="s">
        <v>414</v>
      </c>
      <c r="C775" s="86">
        <f>IF(AND(D770&gt;=1,D770&lt;=5),D770,"")</f>
        <v>5</v>
      </c>
      <c r="D775" s="530" t="s">
        <v>369</v>
      </c>
      <c r="E775" s="530"/>
    </row>
    <row r="776" spans="1:5">
      <c r="A776" s="138" t="s">
        <v>415</v>
      </c>
      <c r="C776" s="86" t="str">
        <f>IF(AND(D770&gt;5,D770&lt;=11),D770,"")</f>
        <v/>
      </c>
      <c r="D776" s="531" t="s">
        <v>370</v>
      </c>
      <c r="E776" s="531"/>
    </row>
    <row r="777" spans="1:5">
      <c r="A777" s="138" t="s">
        <v>416</v>
      </c>
      <c r="C777" s="86" t="str">
        <f>IF(AND(D770&gt;11,D770&lt;=18),D770,"")</f>
        <v/>
      </c>
      <c r="D777" s="532" t="s">
        <v>371</v>
      </c>
      <c r="E777" s="532"/>
    </row>
    <row r="778" spans="1:5">
      <c r="A778" s="150" t="s">
        <v>418</v>
      </c>
      <c r="B778" s="85"/>
      <c r="C778" s="85"/>
      <c r="D778" s="145"/>
      <c r="E778" s="139"/>
    </row>
    <row r="779" spans="1:5">
      <c r="A779" s="533">
        <f>Mapa!E32</f>
        <v>23</v>
      </c>
      <c r="B779" s="536" t="str">
        <f>Mapa!F32</f>
        <v>Debido  a que la Dirección Jurídica presta asesoría a la Mesa Directiva para la expedición de actos administrativos, se pueden presentar intereses ajenos que busquen interferir en el sentido y contenido de las actuaciones jurídicas correspondientes.</v>
      </c>
      <c r="C779" s="536"/>
      <c r="D779" s="537"/>
      <c r="E779" s="538"/>
    </row>
    <row r="780" spans="1:5">
      <c r="A780" s="534"/>
      <c r="B780" s="537"/>
      <c r="C780" s="537"/>
      <c r="D780" s="537"/>
      <c r="E780" s="538"/>
    </row>
    <row r="781" spans="1:5">
      <c r="A781" s="535"/>
      <c r="B781" s="539"/>
      <c r="C781" s="539"/>
      <c r="D781" s="539"/>
      <c r="E781" s="540"/>
    </row>
    <row r="783" spans="1:5" ht="19.5" customHeight="1">
      <c r="A783" s="553" t="s">
        <v>163</v>
      </c>
      <c r="B783" s="554"/>
      <c r="C783" s="554"/>
      <c r="D783" s="554"/>
      <c r="E783" s="555"/>
    </row>
    <row r="784" spans="1:5" ht="18.75" customHeight="1">
      <c r="A784" s="556" t="s">
        <v>1</v>
      </c>
      <c r="B784" s="511" t="s">
        <v>169</v>
      </c>
      <c r="C784" s="558"/>
      <c r="D784" s="553" t="s">
        <v>164</v>
      </c>
      <c r="E784" s="555"/>
    </row>
    <row r="785" spans="1:5" ht="15.75" customHeight="1">
      <c r="A785" s="557"/>
      <c r="B785" s="514"/>
      <c r="C785" s="497"/>
      <c r="D785" s="86" t="s">
        <v>165</v>
      </c>
      <c r="E785" s="86" t="s">
        <v>166</v>
      </c>
    </row>
    <row r="786" spans="1:5" ht="12.75" customHeight="1">
      <c r="A786" s="144">
        <v>1</v>
      </c>
      <c r="B786" s="559" t="s">
        <v>170</v>
      </c>
      <c r="C786" s="560"/>
      <c r="D786" s="156" t="s">
        <v>417</v>
      </c>
      <c r="E786" s="157"/>
    </row>
    <row r="787" spans="1:5" ht="12.75" customHeight="1">
      <c r="A787" s="144">
        <v>2</v>
      </c>
      <c r="B787" s="552" t="s">
        <v>171</v>
      </c>
      <c r="C787" s="542"/>
      <c r="D787" s="158" t="s">
        <v>417</v>
      </c>
      <c r="E787" s="157"/>
    </row>
    <row r="788" spans="1:5" ht="12.75" customHeight="1">
      <c r="A788" s="144">
        <v>3</v>
      </c>
      <c r="B788" s="552" t="s">
        <v>172</v>
      </c>
      <c r="C788" s="542"/>
      <c r="D788" s="158"/>
      <c r="E788" s="157" t="s">
        <v>417</v>
      </c>
    </row>
    <row r="789" spans="1:5" ht="12.75" customHeight="1">
      <c r="A789" s="144">
        <v>4</v>
      </c>
      <c r="B789" s="552" t="s">
        <v>173</v>
      </c>
      <c r="C789" s="542"/>
      <c r="D789" s="158"/>
      <c r="E789" s="157" t="s">
        <v>417</v>
      </c>
    </row>
    <row r="790" spans="1:5" ht="12.75" customHeight="1">
      <c r="A790" s="144">
        <v>5</v>
      </c>
      <c r="B790" s="541" t="s">
        <v>174</v>
      </c>
      <c r="C790" s="542"/>
      <c r="D790" s="158"/>
      <c r="E790" s="157" t="s">
        <v>417</v>
      </c>
    </row>
    <row r="791" spans="1:5" ht="12.75" customHeight="1">
      <c r="A791" s="144">
        <v>6</v>
      </c>
      <c r="B791" s="541" t="s">
        <v>175</v>
      </c>
      <c r="C791" s="542"/>
      <c r="D791" s="158"/>
      <c r="E791" s="157" t="s">
        <v>417</v>
      </c>
    </row>
    <row r="792" spans="1:5" ht="12.75" customHeight="1">
      <c r="A792" s="144">
        <v>7</v>
      </c>
      <c r="B792" s="541" t="s">
        <v>176</v>
      </c>
      <c r="C792" s="542"/>
      <c r="D792" s="158"/>
      <c r="E792" s="157" t="s">
        <v>417</v>
      </c>
    </row>
    <row r="793" spans="1:5" ht="12.75" customHeight="1">
      <c r="A793" s="144">
        <v>8</v>
      </c>
      <c r="B793" s="561" t="s">
        <v>177</v>
      </c>
      <c r="C793" s="542"/>
      <c r="D793" s="158"/>
      <c r="E793" s="249" t="s">
        <v>417</v>
      </c>
    </row>
    <row r="794" spans="1:5" ht="12.75" customHeight="1">
      <c r="A794" s="144">
        <v>9</v>
      </c>
      <c r="B794" s="541" t="s">
        <v>178</v>
      </c>
      <c r="C794" s="542"/>
      <c r="D794" s="158"/>
      <c r="E794" s="249" t="s">
        <v>417</v>
      </c>
    </row>
    <row r="795" spans="1:5" ht="12.75" customHeight="1">
      <c r="A795" s="144">
        <v>10</v>
      </c>
      <c r="B795" s="541" t="s">
        <v>179</v>
      </c>
      <c r="C795" s="542"/>
      <c r="D795" s="158" t="s">
        <v>417</v>
      </c>
      <c r="E795" s="157"/>
    </row>
    <row r="796" spans="1:5" ht="12.75" customHeight="1">
      <c r="A796" s="144">
        <v>11</v>
      </c>
      <c r="B796" s="541" t="s">
        <v>180</v>
      </c>
      <c r="C796" s="542"/>
      <c r="D796" s="158" t="s">
        <v>417</v>
      </c>
      <c r="E796" s="157"/>
    </row>
    <row r="797" spans="1:5" ht="12.75" customHeight="1">
      <c r="A797" s="144">
        <v>12</v>
      </c>
      <c r="B797" s="541" t="s">
        <v>181</v>
      </c>
      <c r="C797" s="542"/>
      <c r="D797" s="158" t="s">
        <v>417</v>
      </c>
      <c r="E797" s="157"/>
    </row>
    <row r="798" spans="1:5" ht="12.75" customHeight="1">
      <c r="A798" s="144">
        <v>13</v>
      </c>
      <c r="B798" s="541" t="s">
        <v>182</v>
      </c>
      <c r="C798" s="542"/>
      <c r="D798" s="158"/>
      <c r="E798" s="157" t="s">
        <v>417</v>
      </c>
    </row>
    <row r="799" spans="1:5" ht="12.75" customHeight="1">
      <c r="A799" s="144">
        <v>14</v>
      </c>
      <c r="B799" s="541" t="s">
        <v>183</v>
      </c>
      <c r="C799" s="542"/>
      <c r="D799" s="158"/>
      <c r="E799" s="157" t="s">
        <v>417</v>
      </c>
    </row>
    <row r="800" spans="1:5" ht="12.75" customHeight="1">
      <c r="A800" s="144">
        <v>15</v>
      </c>
      <c r="B800" s="552" t="s">
        <v>184</v>
      </c>
      <c r="C800" s="542"/>
      <c r="D800" s="158"/>
      <c r="E800" s="157" t="s">
        <v>417</v>
      </c>
    </row>
    <row r="801" spans="1:5" ht="12.75" customHeight="1">
      <c r="A801" s="144">
        <v>16</v>
      </c>
      <c r="B801" s="541" t="s">
        <v>185</v>
      </c>
      <c r="C801" s="542"/>
      <c r="D801" s="158"/>
      <c r="E801" s="249" t="s">
        <v>417</v>
      </c>
    </row>
    <row r="802" spans="1:5" ht="12.75" customHeight="1">
      <c r="A802" s="144">
        <v>17</v>
      </c>
      <c r="B802" s="541" t="s">
        <v>186</v>
      </c>
      <c r="C802" s="542"/>
      <c r="D802" s="158"/>
      <c r="E802" s="157" t="s">
        <v>417</v>
      </c>
    </row>
    <row r="803" spans="1:5" ht="12.75" customHeight="1">
      <c r="A803" s="146">
        <v>18</v>
      </c>
      <c r="B803" s="543" t="s">
        <v>187</v>
      </c>
      <c r="C803" s="544"/>
      <c r="D803" s="159"/>
      <c r="E803" s="160" t="s">
        <v>417</v>
      </c>
    </row>
    <row r="804" spans="1:5">
      <c r="A804" s="545" t="s">
        <v>167</v>
      </c>
      <c r="B804" s="546"/>
      <c r="C804" s="547"/>
      <c r="D804" s="86">
        <f>COUNTA(D786:D803)</f>
        <v>5</v>
      </c>
      <c r="E804" s="123"/>
    </row>
    <row r="805" spans="1:5">
      <c r="A805" s="548" t="s">
        <v>168</v>
      </c>
      <c r="B805" s="549"/>
      <c r="C805" s="148"/>
      <c r="D805" s="142"/>
      <c r="E805" s="86">
        <f>COUNTA(E786:E803)</f>
        <v>13</v>
      </c>
    </row>
    <row r="806" spans="1:5">
      <c r="A806" s="147"/>
      <c r="B806" s="148"/>
      <c r="C806" s="148"/>
      <c r="D806" s="149"/>
      <c r="E806" s="143"/>
    </row>
    <row r="807" spans="1:5">
      <c r="A807" s="550" t="s">
        <v>420</v>
      </c>
      <c r="B807" s="551"/>
      <c r="C807" s="152">
        <f>IF(AND(D804&gt;=1,D804&lt;=5),5,IF(AND(D804&gt;5,D804&lt;=11),10,IF(AND(D804&gt;11,D804&lt;=18),20,"ERROR")))</f>
        <v>5</v>
      </c>
      <c r="D807" s="489" t="str">
        <f>IF(AND(D804&gt;=1,D804&lt;=5),"Moderado",IF(AND(D804&gt;5,D804&lt;=11),"Mayor",IF(AND(D804&gt;11,D804&lt;=18),"Catastrofico","ERROR")))</f>
        <v>Moderado</v>
      </c>
      <c r="E807" s="491"/>
    </row>
    <row r="808" spans="1:5">
      <c r="A808" s="85"/>
      <c r="B808" s="153"/>
      <c r="C808" s="151"/>
      <c r="D808" s="251"/>
      <c r="E808" s="252"/>
    </row>
    <row r="809" spans="1:5">
      <c r="A809" s="138" t="s">
        <v>414</v>
      </c>
      <c r="C809" s="86">
        <f>IF(AND(D804&gt;=1,D804&lt;=5),D804,"")</f>
        <v>5</v>
      </c>
      <c r="D809" s="530" t="s">
        <v>369</v>
      </c>
      <c r="E809" s="530"/>
    </row>
    <row r="810" spans="1:5">
      <c r="A810" s="138" t="s">
        <v>415</v>
      </c>
      <c r="C810" s="86" t="str">
        <f>IF(AND(D804&gt;5,D804&lt;=11),D804,"")</f>
        <v/>
      </c>
      <c r="D810" s="531" t="s">
        <v>370</v>
      </c>
      <c r="E810" s="531"/>
    </row>
    <row r="811" spans="1:5">
      <c r="A811" s="138" t="s">
        <v>416</v>
      </c>
      <c r="C811" s="86" t="str">
        <f>IF(AND(D804&gt;11,D804&lt;=18),D804,"")</f>
        <v/>
      </c>
      <c r="D811" s="532" t="s">
        <v>371</v>
      </c>
      <c r="E811" s="532"/>
    </row>
    <row r="812" spans="1:5">
      <c r="A812" s="150" t="s">
        <v>418</v>
      </c>
      <c r="B812" s="85"/>
      <c r="C812" s="85"/>
      <c r="D812" s="145"/>
      <c r="E812" s="139"/>
    </row>
    <row r="813" spans="1:5" ht="12.75" customHeight="1">
      <c r="A813" s="533">
        <f>Mapa!E33</f>
        <v>24</v>
      </c>
      <c r="B813" s="536" t="str">
        <f>Mapa!F33</f>
        <v>Falta de aplicación del debido proceso en el ejercicio del control disciplinario.</v>
      </c>
      <c r="C813" s="536"/>
      <c r="D813" s="537"/>
      <c r="E813" s="538"/>
    </row>
    <row r="814" spans="1:5">
      <c r="A814" s="534"/>
      <c r="B814" s="537"/>
      <c r="C814" s="537"/>
      <c r="D814" s="537"/>
      <c r="E814" s="538"/>
    </row>
    <row r="815" spans="1:5">
      <c r="A815" s="535"/>
      <c r="B815" s="539"/>
      <c r="C815" s="539"/>
      <c r="D815" s="539"/>
      <c r="E815" s="540"/>
    </row>
    <row r="817" spans="1:5" ht="19.5" customHeight="1">
      <c r="A817" s="553" t="s">
        <v>163</v>
      </c>
      <c r="B817" s="554"/>
      <c r="C817" s="554"/>
      <c r="D817" s="554"/>
      <c r="E817" s="555"/>
    </row>
    <row r="818" spans="1:5" ht="18.75" customHeight="1">
      <c r="A818" s="556" t="s">
        <v>1</v>
      </c>
      <c r="B818" s="511" t="s">
        <v>169</v>
      </c>
      <c r="C818" s="558"/>
      <c r="D818" s="553" t="s">
        <v>164</v>
      </c>
      <c r="E818" s="555"/>
    </row>
    <row r="819" spans="1:5" ht="15.75" customHeight="1">
      <c r="A819" s="557"/>
      <c r="B819" s="514"/>
      <c r="C819" s="497"/>
      <c r="D819" s="86" t="s">
        <v>165</v>
      </c>
      <c r="E819" s="86" t="s">
        <v>166</v>
      </c>
    </row>
    <row r="820" spans="1:5" ht="12.75" customHeight="1">
      <c r="A820" s="144">
        <v>1</v>
      </c>
      <c r="B820" s="559" t="s">
        <v>170</v>
      </c>
      <c r="C820" s="560"/>
      <c r="D820" s="156" t="s">
        <v>417</v>
      </c>
      <c r="E820" s="157"/>
    </row>
    <row r="821" spans="1:5" ht="12.75" customHeight="1">
      <c r="A821" s="144">
        <v>2</v>
      </c>
      <c r="B821" s="552" t="s">
        <v>171</v>
      </c>
      <c r="C821" s="542"/>
      <c r="D821" s="158" t="s">
        <v>417</v>
      </c>
      <c r="E821" s="157"/>
    </row>
    <row r="822" spans="1:5" ht="12.75" customHeight="1">
      <c r="A822" s="144">
        <v>3</v>
      </c>
      <c r="B822" s="552" t="s">
        <v>172</v>
      </c>
      <c r="C822" s="542"/>
      <c r="D822" s="158"/>
      <c r="E822" s="158" t="s">
        <v>417</v>
      </c>
    </row>
    <row r="823" spans="1:5" ht="12.75" customHeight="1">
      <c r="A823" s="144">
        <v>4</v>
      </c>
      <c r="B823" s="552" t="s">
        <v>173</v>
      </c>
      <c r="C823" s="542"/>
      <c r="D823" s="158"/>
      <c r="E823" s="158" t="s">
        <v>417</v>
      </c>
    </row>
    <row r="824" spans="1:5" ht="12.75" customHeight="1">
      <c r="A824" s="144">
        <v>5</v>
      </c>
      <c r="B824" s="541" t="s">
        <v>174</v>
      </c>
      <c r="C824" s="542"/>
      <c r="D824" s="158"/>
      <c r="E824" s="158" t="s">
        <v>417</v>
      </c>
    </row>
    <row r="825" spans="1:5" ht="12.75" customHeight="1">
      <c r="A825" s="144">
        <v>6</v>
      </c>
      <c r="B825" s="541" t="s">
        <v>175</v>
      </c>
      <c r="C825" s="542"/>
      <c r="D825" s="158"/>
      <c r="E825" s="158" t="s">
        <v>417</v>
      </c>
    </row>
    <row r="826" spans="1:5" ht="12.75" customHeight="1">
      <c r="A826" s="144">
        <v>7</v>
      </c>
      <c r="B826" s="541" t="s">
        <v>176</v>
      </c>
      <c r="C826" s="542"/>
      <c r="D826" s="158"/>
      <c r="E826" s="158" t="s">
        <v>417</v>
      </c>
    </row>
    <row r="827" spans="1:5" ht="12.75" customHeight="1">
      <c r="A827" s="144">
        <v>8</v>
      </c>
      <c r="B827" s="561" t="s">
        <v>177</v>
      </c>
      <c r="C827" s="542"/>
      <c r="D827" s="158"/>
      <c r="E827" s="158" t="s">
        <v>417</v>
      </c>
    </row>
    <row r="828" spans="1:5" ht="12.75" customHeight="1">
      <c r="A828" s="144">
        <v>9</v>
      </c>
      <c r="B828" s="541" t="s">
        <v>178</v>
      </c>
      <c r="C828" s="542"/>
      <c r="D828" s="158"/>
      <c r="E828" s="158" t="s">
        <v>417</v>
      </c>
    </row>
    <row r="829" spans="1:5" ht="12.75" customHeight="1">
      <c r="A829" s="144">
        <v>10</v>
      </c>
      <c r="B829" s="541" t="s">
        <v>179</v>
      </c>
      <c r="C829" s="542"/>
      <c r="D829" s="158"/>
      <c r="E829" s="158" t="s">
        <v>417</v>
      </c>
    </row>
    <row r="830" spans="1:5" ht="12.75" customHeight="1">
      <c r="A830" s="144">
        <v>11</v>
      </c>
      <c r="B830" s="541" t="s">
        <v>180</v>
      </c>
      <c r="C830" s="542"/>
      <c r="D830" s="158" t="s">
        <v>417</v>
      </c>
      <c r="E830" s="157"/>
    </row>
    <row r="831" spans="1:5" ht="12.75" customHeight="1">
      <c r="A831" s="144">
        <v>12</v>
      </c>
      <c r="B831" s="541" t="s">
        <v>181</v>
      </c>
      <c r="C831" s="542"/>
      <c r="D831" s="158" t="s">
        <v>417</v>
      </c>
      <c r="E831" s="157"/>
    </row>
    <row r="832" spans="1:5" ht="12.75" customHeight="1">
      <c r="A832" s="144">
        <v>13</v>
      </c>
      <c r="B832" s="541" t="s">
        <v>182</v>
      </c>
      <c r="C832" s="542"/>
      <c r="D832" s="158" t="s">
        <v>417</v>
      </c>
      <c r="E832" s="157"/>
    </row>
    <row r="833" spans="1:5" ht="12.75" customHeight="1">
      <c r="A833" s="144">
        <v>14</v>
      </c>
      <c r="B833" s="541" t="s">
        <v>183</v>
      </c>
      <c r="C833" s="542"/>
      <c r="D833" s="158" t="s">
        <v>417</v>
      </c>
      <c r="E833" s="157"/>
    </row>
    <row r="834" spans="1:5" ht="12.75" customHeight="1">
      <c r="A834" s="144">
        <v>15</v>
      </c>
      <c r="B834" s="552" t="s">
        <v>184</v>
      </c>
      <c r="C834" s="542"/>
      <c r="D834" s="158" t="s">
        <v>417</v>
      </c>
      <c r="E834" s="157"/>
    </row>
    <row r="835" spans="1:5" ht="12.75" customHeight="1">
      <c r="A835" s="144">
        <v>16</v>
      </c>
      <c r="B835" s="541" t="s">
        <v>185</v>
      </c>
      <c r="C835" s="542"/>
      <c r="D835" s="158" t="s">
        <v>417</v>
      </c>
      <c r="E835" s="249"/>
    </row>
    <row r="836" spans="1:5" ht="12.75" customHeight="1">
      <c r="A836" s="144">
        <v>17</v>
      </c>
      <c r="B836" s="541" t="s">
        <v>186</v>
      </c>
      <c r="C836" s="542"/>
      <c r="D836" s="158" t="s">
        <v>417</v>
      </c>
      <c r="E836" s="157"/>
    </row>
    <row r="837" spans="1:5" ht="12.75" customHeight="1">
      <c r="A837" s="146">
        <v>18</v>
      </c>
      <c r="B837" s="543" t="s">
        <v>187</v>
      </c>
      <c r="C837" s="544"/>
      <c r="D837" s="159" t="s">
        <v>417</v>
      </c>
      <c r="E837" s="160"/>
    </row>
    <row r="838" spans="1:5">
      <c r="A838" s="545" t="s">
        <v>167</v>
      </c>
      <c r="B838" s="546"/>
      <c r="C838" s="547"/>
      <c r="D838" s="86">
        <f>COUNTA(D820:D837)</f>
        <v>10</v>
      </c>
      <c r="E838" s="123"/>
    </row>
    <row r="839" spans="1:5">
      <c r="A839" s="548" t="s">
        <v>168</v>
      </c>
      <c r="B839" s="549"/>
      <c r="C839" s="148"/>
      <c r="D839" s="142"/>
      <c r="E839" s="86">
        <f>COUNTA(E820:E837)</f>
        <v>8</v>
      </c>
    </row>
    <row r="840" spans="1:5">
      <c r="A840" s="147"/>
      <c r="B840" s="148"/>
      <c r="C840" s="148"/>
      <c r="D840" s="149"/>
      <c r="E840" s="143"/>
    </row>
    <row r="841" spans="1:5">
      <c r="A841" s="550" t="s">
        <v>420</v>
      </c>
      <c r="B841" s="551"/>
      <c r="C841" s="152">
        <f>IF(AND(D838&gt;=1,D838&lt;=5),5,IF(AND(D838&gt;5,D838&lt;=11),10,IF(AND(D838&gt;11,D838&lt;=18),20,"ERROR")))</f>
        <v>10</v>
      </c>
      <c r="D841" s="489" t="str">
        <f>IF(AND(D838&gt;=1,D838&lt;=5),"Moderado",IF(AND(D838&gt;5,D838&lt;=11),"Mayor",IF(AND(D838&gt;11,D838&lt;=18),"Catastrofico","ERROR")))</f>
        <v>Mayor</v>
      </c>
      <c r="E841" s="491"/>
    </row>
    <row r="842" spans="1:5">
      <c r="A842" s="85"/>
      <c r="B842" s="153"/>
      <c r="C842" s="151"/>
      <c r="D842" s="155"/>
      <c r="E842" s="154"/>
    </row>
    <row r="843" spans="1:5">
      <c r="A843" s="138" t="s">
        <v>414</v>
      </c>
      <c r="C843" s="86" t="str">
        <f>IF(AND(D838&gt;=1,D838&lt;=5),D838,"")</f>
        <v/>
      </c>
      <c r="D843" s="530" t="s">
        <v>369</v>
      </c>
      <c r="E843" s="530"/>
    </row>
    <row r="844" spans="1:5">
      <c r="A844" s="138" t="s">
        <v>415</v>
      </c>
      <c r="C844" s="86">
        <f>IF(AND(D838&gt;5,D838&lt;=11),D838,"")</f>
        <v>10</v>
      </c>
      <c r="D844" s="531" t="s">
        <v>370</v>
      </c>
      <c r="E844" s="531"/>
    </row>
    <row r="845" spans="1:5">
      <c r="A845" s="138" t="s">
        <v>416</v>
      </c>
      <c r="C845" s="86" t="str">
        <f>IF(AND(D838&gt;11,D838&lt;=18),D838,"")</f>
        <v/>
      </c>
      <c r="D845" s="532" t="s">
        <v>371</v>
      </c>
      <c r="E845" s="532"/>
    </row>
    <row r="846" spans="1:5">
      <c r="A846" s="150" t="s">
        <v>418</v>
      </c>
      <c r="B846" s="85"/>
      <c r="C846" s="85"/>
      <c r="D846" s="145"/>
      <c r="E846" s="139"/>
    </row>
    <row r="847" spans="1:5" ht="12.75" customHeight="1">
      <c r="A847" s="533">
        <f>Mapa!E34</f>
        <v>25</v>
      </c>
      <c r="B847" s="536" t="str">
        <f>Mapa!F34</f>
        <v>Cambiar el sentido de las intervenciones de los Honorables Concejales por influencia de un tercero  en las actas transcritas.</v>
      </c>
      <c r="C847" s="536"/>
      <c r="D847" s="537"/>
      <c r="E847" s="538"/>
    </row>
    <row r="848" spans="1:5">
      <c r="A848" s="534"/>
      <c r="B848" s="537"/>
      <c r="C848" s="537"/>
      <c r="D848" s="537"/>
      <c r="E848" s="538"/>
    </row>
    <row r="849" spans="1:5">
      <c r="A849" s="535"/>
      <c r="B849" s="539"/>
      <c r="C849" s="539"/>
      <c r="D849" s="539"/>
      <c r="E849" s="540"/>
    </row>
    <row r="851" spans="1:5" ht="19.5" customHeight="1">
      <c r="A851" s="553" t="s">
        <v>163</v>
      </c>
      <c r="B851" s="554"/>
      <c r="C851" s="554"/>
      <c r="D851" s="554"/>
      <c r="E851" s="555"/>
    </row>
    <row r="852" spans="1:5" ht="18.75" customHeight="1">
      <c r="A852" s="556" t="s">
        <v>1</v>
      </c>
      <c r="B852" s="511" t="s">
        <v>169</v>
      </c>
      <c r="C852" s="558"/>
      <c r="D852" s="553" t="s">
        <v>164</v>
      </c>
      <c r="E852" s="555"/>
    </row>
    <row r="853" spans="1:5" ht="15.75" customHeight="1">
      <c r="A853" s="557"/>
      <c r="B853" s="514"/>
      <c r="C853" s="497"/>
      <c r="D853" s="86" t="s">
        <v>165</v>
      </c>
      <c r="E853" s="86" t="s">
        <v>166</v>
      </c>
    </row>
    <row r="854" spans="1:5" ht="12.75" customHeight="1">
      <c r="A854" s="144">
        <v>1</v>
      </c>
      <c r="B854" s="559" t="s">
        <v>170</v>
      </c>
      <c r="C854" s="560"/>
      <c r="D854" s="156" t="s">
        <v>417</v>
      </c>
      <c r="E854" s="157"/>
    </row>
    <row r="855" spans="1:5" ht="12.75" customHeight="1">
      <c r="A855" s="144">
        <v>2</v>
      </c>
      <c r="B855" s="552" t="s">
        <v>171</v>
      </c>
      <c r="C855" s="542"/>
      <c r="D855" s="158"/>
      <c r="E855" s="157"/>
    </row>
    <row r="856" spans="1:5" ht="12.75" customHeight="1">
      <c r="A856" s="144">
        <v>3</v>
      </c>
      <c r="B856" s="552" t="s">
        <v>172</v>
      </c>
      <c r="C856" s="542"/>
      <c r="D856" s="158"/>
      <c r="E856" s="158"/>
    </row>
    <row r="857" spans="1:5" ht="12.75" customHeight="1">
      <c r="A857" s="144">
        <v>4</v>
      </c>
      <c r="B857" s="552" t="s">
        <v>173</v>
      </c>
      <c r="C857" s="542"/>
      <c r="D857" s="158"/>
      <c r="E857" s="158"/>
    </row>
    <row r="858" spans="1:5" ht="12.75" customHeight="1">
      <c r="A858" s="144">
        <v>5</v>
      </c>
      <c r="B858" s="541" t="s">
        <v>174</v>
      </c>
      <c r="C858" s="542"/>
      <c r="D858" s="158"/>
      <c r="E858" s="158"/>
    </row>
    <row r="859" spans="1:5" ht="12.75" customHeight="1">
      <c r="A859" s="144">
        <v>6</v>
      </c>
      <c r="B859" s="541" t="s">
        <v>175</v>
      </c>
      <c r="C859" s="542"/>
      <c r="D859" s="158"/>
      <c r="E859" s="158"/>
    </row>
    <row r="860" spans="1:5" ht="12.75" customHeight="1">
      <c r="A860" s="144">
        <v>7</v>
      </c>
      <c r="B860" s="541" t="s">
        <v>176</v>
      </c>
      <c r="C860" s="542"/>
      <c r="D860" s="158"/>
      <c r="E860" s="158"/>
    </row>
    <row r="861" spans="1:5" ht="12.75" customHeight="1">
      <c r="A861" s="144">
        <v>8</v>
      </c>
      <c r="B861" s="561" t="s">
        <v>177</v>
      </c>
      <c r="C861" s="542"/>
      <c r="D861" s="158"/>
      <c r="E861" s="158"/>
    </row>
    <row r="862" spans="1:5" ht="12.75" customHeight="1">
      <c r="A862" s="144">
        <v>9</v>
      </c>
      <c r="B862" s="541" t="s">
        <v>178</v>
      </c>
      <c r="C862" s="542"/>
      <c r="D862" s="158"/>
      <c r="E862" s="158"/>
    </row>
    <row r="863" spans="1:5" ht="12.75" customHeight="1">
      <c r="A863" s="144">
        <v>10</v>
      </c>
      <c r="B863" s="541" t="s">
        <v>179</v>
      </c>
      <c r="C863" s="542"/>
      <c r="D863" s="158"/>
      <c r="E863" s="158"/>
    </row>
    <row r="864" spans="1:5" ht="12.75" customHeight="1">
      <c r="A864" s="144">
        <v>11</v>
      </c>
      <c r="B864" s="541" t="s">
        <v>180</v>
      </c>
      <c r="C864" s="542"/>
      <c r="D864" s="158"/>
      <c r="E864" s="157"/>
    </row>
    <row r="865" spans="1:5" ht="12.75" customHeight="1">
      <c r="A865" s="144">
        <v>12</v>
      </c>
      <c r="B865" s="541" t="s">
        <v>181</v>
      </c>
      <c r="C865" s="542"/>
      <c r="D865" s="158"/>
      <c r="E865" s="157"/>
    </row>
    <row r="866" spans="1:5" ht="12.75" customHeight="1">
      <c r="A866" s="144">
        <v>13</v>
      </c>
      <c r="B866" s="541" t="s">
        <v>182</v>
      </c>
      <c r="C866" s="542"/>
      <c r="D866" s="158"/>
      <c r="E866" s="157"/>
    </row>
    <row r="867" spans="1:5" ht="12.75" customHeight="1">
      <c r="A867" s="144">
        <v>14</v>
      </c>
      <c r="B867" s="541" t="s">
        <v>183</v>
      </c>
      <c r="C867" s="542"/>
      <c r="D867" s="158"/>
      <c r="E867" s="157"/>
    </row>
    <row r="868" spans="1:5" ht="12.75" customHeight="1">
      <c r="A868" s="144">
        <v>15</v>
      </c>
      <c r="B868" s="552" t="s">
        <v>184</v>
      </c>
      <c r="C868" s="542"/>
      <c r="D868" s="158"/>
      <c r="E868" s="157"/>
    </row>
    <row r="869" spans="1:5" ht="12.75" customHeight="1">
      <c r="A869" s="144">
        <v>16</v>
      </c>
      <c r="B869" s="541" t="s">
        <v>185</v>
      </c>
      <c r="C869" s="542"/>
      <c r="D869" s="158"/>
      <c r="E869" s="249"/>
    </row>
    <row r="870" spans="1:5" ht="12.75" customHeight="1">
      <c r="A870" s="144">
        <v>17</v>
      </c>
      <c r="B870" s="541" t="s">
        <v>186</v>
      </c>
      <c r="C870" s="542"/>
      <c r="D870" s="158"/>
      <c r="E870" s="157"/>
    </row>
    <row r="871" spans="1:5" ht="12.75" customHeight="1">
      <c r="A871" s="146">
        <v>18</v>
      </c>
      <c r="B871" s="543" t="s">
        <v>187</v>
      </c>
      <c r="C871" s="544"/>
      <c r="D871" s="159"/>
      <c r="E871" s="160"/>
    </row>
    <row r="872" spans="1:5">
      <c r="A872" s="545" t="s">
        <v>167</v>
      </c>
      <c r="B872" s="546"/>
      <c r="C872" s="547"/>
      <c r="D872" s="86">
        <f>COUNTA(D854:D871)</f>
        <v>1</v>
      </c>
      <c r="E872" s="123"/>
    </row>
    <row r="873" spans="1:5">
      <c r="A873" s="548" t="s">
        <v>168</v>
      </c>
      <c r="B873" s="549"/>
      <c r="C873" s="148"/>
      <c r="D873" s="142"/>
      <c r="E873" s="86">
        <f>COUNTA(E854:E871)</f>
        <v>0</v>
      </c>
    </row>
    <row r="874" spans="1:5">
      <c r="A874" s="147"/>
      <c r="B874" s="148"/>
      <c r="C874" s="148"/>
      <c r="D874" s="149"/>
      <c r="E874" s="143"/>
    </row>
    <row r="875" spans="1:5">
      <c r="A875" s="550" t="s">
        <v>420</v>
      </c>
      <c r="B875" s="551"/>
      <c r="C875" s="152">
        <f>IF(AND(D872&gt;=1,D872&lt;=5),5,IF(AND(D872&gt;5,D872&lt;=11),10,IF(AND(D872&gt;11,D872&lt;=18),20,"ERROR")))</f>
        <v>5</v>
      </c>
      <c r="D875" s="489" t="str">
        <f>IF(AND(D872&gt;=1,D872&lt;=5),"Moderado",IF(AND(D872&gt;5,D872&lt;=11),"Mayor",IF(AND(D872&gt;11,D872&lt;=18),"Catastrofico","ERROR")))</f>
        <v>Moderado</v>
      </c>
      <c r="E875" s="491"/>
    </row>
    <row r="876" spans="1:5">
      <c r="A876" s="85"/>
      <c r="B876" s="153"/>
      <c r="C876" s="151"/>
      <c r="D876" s="155"/>
      <c r="E876" s="154"/>
    </row>
    <row r="877" spans="1:5">
      <c r="A877" s="138" t="s">
        <v>414</v>
      </c>
      <c r="C877" s="86">
        <f>IF(AND(D872&gt;=1,D872&lt;=5),D872,"")</f>
        <v>1</v>
      </c>
      <c r="D877" s="530" t="s">
        <v>369</v>
      </c>
      <c r="E877" s="530"/>
    </row>
    <row r="878" spans="1:5">
      <c r="A878" s="138" t="s">
        <v>415</v>
      </c>
      <c r="C878" s="86" t="str">
        <f>IF(AND(D872&gt;5,D872&lt;=11),D872,"")</f>
        <v/>
      </c>
      <c r="D878" s="531" t="s">
        <v>370</v>
      </c>
      <c r="E878" s="531"/>
    </row>
    <row r="879" spans="1:5">
      <c r="A879" s="138" t="s">
        <v>416</v>
      </c>
      <c r="C879" s="86" t="str">
        <f>IF(AND(D872&gt;11,D872&lt;=18),D872,"")</f>
        <v/>
      </c>
      <c r="D879" s="532" t="s">
        <v>371</v>
      </c>
      <c r="E879" s="532"/>
    </row>
    <row r="880" spans="1:5">
      <c r="A880" s="150" t="s">
        <v>418</v>
      </c>
      <c r="B880" s="85"/>
      <c r="C880" s="85"/>
      <c r="D880" s="145"/>
      <c r="E880" s="139"/>
    </row>
    <row r="881" spans="1:5">
      <c r="A881" s="533">
        <f>Mapa!E35</f>
        <v>26</v>
      </c>
      <c r="B881" s="536" t="str">
        <f>Mapa!F35</f>
        <v>Hacer incurrir a otro funcionario  en acción u omision por delegación indebida para la lectura de votación, llamado a lista y verificacion del quorum.</v>
      </c>
      <c r="C881" s="536"/>
      <c r="D881" s="537"/>
      <c r="E881" s="538"/>
    </row>
    <row r="882" spans="1:5">
      <c r="A882" s="534"/>
      <c r="B882" s="537"/>
      <c r="C882" s="537"/>
      <c r="D882" s="537"/>
      <c r="E882" s="538"/>
    </row>
    <row r="883" spans="1:5">
      <c r="A883" s="535"/>
      <c r="B883" s="539"/>
      <c r="C883" s="539"/>
      <c r="D883" s="539"/>
      <c r="E883" s="540"/>
    </row>
    <row r="885" spans="1:5" ht="19.5" customHeight="1">
      <c r="A885" s="553" t="s">
        <v>163</v>
      </c>
      <c r="B885" s="554"/>
      <c r="C885" s="554"/>
      <c r="D885" s="554"/>
      <c r="E885" s="555"/>
    </row>
    <row r="886" spans="1:5" ht="18.75" customHeight="1">
      <c r="A886" s="556" t="s">
        <v>1</v>
      </c>
      <c r="B886" s="511" t="s">
        <v>169</v>
      </c>
      <c r="C886" s="558"/>
      <c r="D886" s="553" t="s">
        <v>164</v>
      </c>
      <c r="E886" s="555"/>
    </row>
    <row r="887" spans="1:5" ht="15.75" customHeight="1">
      <c r="A887" s="557"/>
      <c r="B887" s="514"/>
      <c r="C887" s="497"/>
      <c r="D887" s="86" t="s">
        <v>165</v>
      </c>
      <c r="E887" s="86" t="s">
        <v>166</v>
      </c>
    </row>
    <row r="888" spans="1:5" ht="12.75" customHeight="1">
      <c r="A888" s="144">
        <v>1</v>
      </c>
      <c r="B888" s="559" t="s">
        <v>170</v>
      </c>
      <c r="C888" s="560"/>
      <c r="D888" s="156" t="s">
        <v>417</v>
      </c>
      <c r="E888" s="157"/>
    </row>
    <row r="889" spans="1:5" ht="12.75" customHeight="1">
      <c r="A889" s="144">
        <v>2</v>
      </c>
      <c r="B889" s="552" t="s">
        <v>171</v>
      </c>
      <c r="C889" s="542"/>
      <c r="D889" s="158" t="s">
        <v>417</v>
      </c>
      <c r="E889" s="157"/>
    </row>
    <row r="890" spans="1:5" ht="12.75" customHeight="1">
      <c r="A890" s="144">
        <v>3</v>
      </c>
      <c r="B890" s="552" t="s">
        <v>172</v>
      </c>
      <c r="C890" s="542"/>
      <c r="D890" s="158" t="s">
        <v>417</v>
      </c>
      <c r="E890" s="157"/>
    </row>
    <row r="891" spans="1:5" ht="12.75" customHeight="1">
      <c r="A891" s="144">
        <v>4</v>
      </c>
      <c r="B891" s="552" t="s">
        <v>173</v>
      </c>
      <c r="C891" s="542"/>
      <c r="D891" s="158"/>
      <c r="E891" s="157" t="s">
        <v>417</v>
      </c>
    </row>
    <row r="892" spans="1:5" ht="12.75" customHeight="1">
      <c r="A892" s="144">
        <v>5</v>
      </c>
      <c r="B892" s="541" t="s">
        <v>174</v>
      </c>
      <c r="C892" s="542"/>
      <c r="D892" s="158" t="s">
        <v>417</v>
      </c>
      <c r="E892" s="157"/>
    </row>
    <row r="893" spans="1:5" ht="12.75" customHeight="1">
      <c r="A893" s="144">
        <v>6</v>
      </c>
      <c r="B893" s="541" t="s">
        <v>175</v>
      </c>
      <c r="C893" s="542"/>
      <c r="D893" s="158"/>
      <c r="E893" s="157" t="s">
        <v>417</v>
      </c>
    </row>
    <row r="894" spans="1:5" ht="12.75" customHeight="1">
      <c r="A894" s="144">
        <v>7</v>
      </c>
      <c r="B894" s="541" t="s">
        <v>176</v>
      </c>
      <c r="C894" s="542"/>
      <c r="D894" s="158"/>
      <c r="E894" s="157" t="s">
        <v>417</v>
      </c>
    </row>
    <row r="895" spans="1:5" ht="12.75" customHeight="1">
      <c r="A895" s="144">
        <v>8</v>
      </c>
      <c r="B895" s="561" t="s">
        <v>177</v>
      </c>
      <c r="C895" s="542"/>
      <c r="D895" s="158"/>
      <c r="E895" s="249" t="s">
        <v>417</v>
      </c>
    </row>
    <row r="896" spans="1:5" ht="12.75" customHeight="1">
      <c r="A896" s="144">
        <v>9</v>
      </c>
      <c r="B896" s="541" t="s">
        <v>178</v>
      </c>
      <c r="C896" s="542"/>
      <c r="D896" s="158" t="s">
        <v>417</v>
      </c>
      <c r="E896" s="249"/>
    </row>
    <row r="897" spans="1:5" ht="12.75" customHeight="1">
      <c r="A897" s="144">
        <v>10</v>
      </c>
      <c r="B897" s="541" t="s">
        <v>179</v>
      </c>
      <c r="C897" s="542"/>
      <c r="D897" s="158" t="s">
        <v>417</v>
      </c>
      <c r="E897" s="157"/>
    </row>
    <row r="898" spans="1:5" ht="12.75" customHeight="1">
      <c r="A898" s="144">
        <v>11</v>
      </c>
      <c r="B898" s="541" t="s">
        <v>180</v>
      </c>
      <c r="C898" s="542"/>
      <c r="D898" s="158" t="s">
        <v>417</v>
      </c>
      <c r="E898" s="157"/>
    </row>
    <row r="899" spans="1:5" ht="12.75" customHeight="1">
      <c r="A899" s="144">
        <v>12</v>
      </c>
      <c r="B899" s="541" t="s">
        <v>181</v>
      </c>
      <c r="C899" s="542"/>
      <c r="D899" s="158" t="s">
        <v>417</v>
      </c>
      <c r="E899" s="157"/>
    </row>
    <row r="900" spans="1:5" ht="12.75" customHeight="1">
      <c r="A900" s="144">
        <v>13</v>
      </c>
      <c r="B900" s="541" t="s">
        <v>182</v>
      </c>
      <c r="C900" s="542"/>
      <c r="D900" s="158"/>
      <c r="E900" s="157" t="s">
        <v>417</v>
      </c>
    </row>
    <row r="901" spans="1:5" ht="12.75" customHeight="1">
      <c r="A901" s="144">
        <v>14</v>
      </c>
      <c r="B901" s="541" t="s">
        <v>183</v>
      </c>
      <c r="C901" s="542"/>
      <c r="D901" s="158"/>
      <c r="E901" s="157" t="s">
        <v>417</v>
      </c>
    </row>
    <row r="902" spans="1:5" ht="12.75" customHeight="1">
      <c r="A902" s="144">
        <v>15</v>
      </c>
      <c r="B902" s="552" t="s">
        <v>184</v>
      </c>
      <c r="C902" s="542"/>
      <c r="D902" s="158"/>
      <c r="E902" s="157" t="s">
        <v>417</v>
      </c>
    </row>
    <row r="903" spans="1:5" ht="12.75" customHeight="1">
      <c r="A903" s="144">
        <v>16</v>
      </c>
      <c r="B903" s="541" t="s">
        <v>185</v>
      </c>
      <c r="C903" s="542"/>
      <c r="D903" s="158"/>
      <c r="E903" s="249" t="s">
        <v>417</v>
      </c>
    </row>
    <row r="904" spans="1:5" ht="12.75" customHeight="1">
      <c r="A904" s="144">
        <v>17</v>
      </c>
      <c r="B904" s="541" t="s">
        <v>186</v>
      </c>
      <c r="C904" s="542"/>
      <c r="D904" s="158"/>
      <c r="E904" s="157" t="s">
        <v>417</v>
      </c>
    </row>
    <row r="905" spans="1:5" ht="12.75" customHeight="1">
      <c r="A905" s="146">
        <v>18</v>
      </c>
      <c r="B905" s="543" t="s">
        <v>187</v>
      </c>
      <c r="C905" s="544"/>
      <c r="D905" s="159"/>
      <c r="E905" s="160" t="s">
        <v>417</v>
      </c>
    </row>
    <row r="906" spans="1:5">
      <c r="A906" s="545" t="s">
        <v>167</v>
      </c>
      <c r="B906" s="546"/>
      <c r="C906" s="547"/>
      <c r="D906" s="86">
        <f>COUNTA(D888:D905)</f>
        <v>8</v>
      </c>
      <c r="E906" s="123"/>
    </row>
    <row r="907" spans="1:5">
      <c r="A907" s="548" t="s">
        <v>168</v>
      </c>
      <c r="B907" s="549"/>
      <c r="C907" s="148"/>
      <c r="D907" s="142"/>
      <c r="E907" s="86">
        <f>COUNTA(E888:E905)</f>
        <v>10</v>
      </c>
    </row>
    <row r="908" spans="1:5">
      <c r="A908" s="147"/>
      <c r="B908" s="148"/>
      <c r="C908" s="148"/>
      <c r="D908" s="149"/>
      <c r="E908" s="143"/>
    </row>
    <row r="909" spans="1:5">
      <c r="A909" s="550" t="s">
        <v>420</v>
      </c>
      <c r="B909" s="551"/>
      <c r="C909" s="152">
        <f>IF(AND(D906&gt;=1,D906&lt;=5),5,IF(AND(D906&gt;5,D906&lt;=11),10,IF(AND(D906&gt;11,D906&lt;=18),20,"ERROR")))</f>
        <v>10</v>
      </c>
      <c r="D909" s="489" t="str">
        <f>IF(AND(D906&gt;=1,D906&lt;=5),"Moderado",IF(AND(D906&gt;5,D906&lt;=11),"Mayor",IF(AND(D906&gt;11,D906&lt;=18),"Catastrofico","ERROR")))</f>
        <v>Mayor</v>
      </c>
      <c r="E909" s="491"/>
    </row>
    <row r="910" spans="1:5">
      <c r="A910" s="85"/>
      <c r="B910" s="153"/>
      <c r="C910" s="151"/>
      <c r="D910" s="155"/>
      <c r="E910" s="154"/>
    </row>
    <row r="911" spans="1:5">
      <c r="A911" s="138" t="s">
        <v>414</v>
      </c>
      <c r="C911" s="86" t="str">
        <f>IF(AND(D906&gt;=1,D906&lt;=5),D906,"")</f>
        <v/>
      </c>
      <c r="D911" s="530" t="s">
        <v>369</v>
      </c>
      <c r="E911" s="530"/>
    </row>
    <row r="912" spans="1:5">
      <c r="A912" s="138" t="s">
        <v>415</v>
      </c>
      <c r="C912" s="86">
        <f>IF(AND(D906&gt;5,D906&lt;=11),D906,"")</f>
        <v>8</v>
      </c>
      <c r="D912" s="531" t="s">
        <v>370</v>
      </c>
      <c r="E912" s="531"/>
    </row>
    <row r="913" spans="1:5">
      <c r="A913" s="138" t="s">
        <v>416</v>
      </c>
      <c r="C913" s="86" t="str">
        <f>IF(AND(D906&gt;11,D906&lt;=18),D906,"")</f>
        <v/>
      </c>
      <c r="D913" s="532" t="s">
        <v>371</v>
      </c>
      <c r="E913" s="532"/>
    </row>
    <row r="914" spans="1:5">
      <c r="A914" s="150" t="s">
        <v>418</v>
      </c>
      <c r="B914" s="85"/>
      <c r="C914" s="85"/>
      <c r="D914" s="145"/>
      <c r="E914" s="139"/>
    </row>
    <row r="915" spans="1:5" ht="12.75" customHeight="1">
      <c r="A915" s="533">
        <f>Mapa!E36</f>
        <v>27</v>
      </c>
      <c r="B915" s="536" t="str">
        <f>Mapa!F36</f>
        <v xml:space="preserve">Publicar parcialmente el contenido de los Proyectos de Acuerdo en beneficio de terceros. </v>
      </c>
      <c r="C915" s="536"/>
      <c r="D915" s="537"/>
      <c r="E915" s="538"/>
    </row>
    <row r="916" spans="1:5">
      <c r="A916" s="534"/>
      <c r="B916" s="537"/>
      <c r="C916" s="537"/>
      <c r="D916" s="537"/>
      <c r="E916" s="538"/>
    </row>
    <row r="917" spans="1:5">
      <c r="A917" s="535"/>
      <c r="B917" s="539"/>
      <c r="C917" s="539"/>
      <c r="D917" s="539"/>
      <c r="E917" s="540"/>
    </row>
    <row r="919" spans="1:5" ht="19.5" customHeight="1">
      <c r="A919" s="553" t="s">
        <v>163</v>
      </c>
      <c r="B919" s="554"/>
      <c r="C919" s="554"/>
      <c r="D919" s="554"/>
      <c r="E919" s="555"/>
    </row>
    <row r="920" spans="1:5" ht="18.75" customHeight="1">
      <c r="A920" s="556" t="s">
        <v>1</v>
      </c>
      <c r="B920" s="511" t="s">
        <v>169</v>
      </c>
      <c r="C920" s="558"/>
      <c r="D920" s="553" t="s">
        <v>164</v>
      </c>
      <c r="E920" s="555"/>
    </row>
    <row r="921" spans="1:5" ht="15.75" customHeight="1">
      <c r="A921" s="557"/>
      <c r="B921" s="514"/>
      <c r="C921" s="497"/>
      <c r="D921" s="86" t="s">
        <v>165</v>
      </c>
      <c r="E921" s="86" t="s">
        <v>166</v>
      </c>
    </row>
    <row r="922" spans="1:5" ht="12.75" customHeight="1">
      <c r="A922" s="144">
        <v>1</v>
      </c>
      <c r="B922" s="559" t="s">
        <v>170</v>
      </c>
      <c r="C922" s="560"/>
      <c r="D922" s="156"/>
      <c r="E922" s="157"/>
    </row>
    <row r="923" spans="1:5" ht="12.75" customHeight="1">
      <c r="A923" s="144">
        <v>2</v>
      </c>
      <c r="B923" s="552" t="s">
        <v>171</v>
      </c>
      <c r="C923" s="542"/>
      <c r="D923" s="158" t="s">
        <v>417</v>
      </c>
      <c r="E923" s="157"/>
    </row>
    <row r="924" spans="1:5" ht="12.75" customHeight="1">
      <c r="A924" s="144">
        <v>3</v>
      </c>
      <c r="B924" s="552" t="s">
        <v>172</v>
      </c>
      <c r="C924" s="542"/>
      <c r="D924" s="158"/>
      <c r="E924" s="157"/>
    </row>
    <row r="925" spans="1:5" ht="12.75" customHeight="1">
      <c r="A925" s="144">
        <v>4</v>
      </c>
      <c r="B925" s="552" t="s">
        <v>173</v>
      </c>
      <c r="C925" s="542"/>
      <c r="D925" s="158"/>
      <c r="E925" s="157"/>
    </row>
    <row r="926" spans="1:5" ht="12.75" customHeight="1">
      <c r="A926" s="144">
        <v>5</v>
      </c>
      <c r="B926" s="541" t="s">
        <v>174</v>
      </c>
      <c r="C926" s="542"/>
      <c r="D926" s="158"/>
      <c r="E926" s="157"/>
    </row>
    <row r="927" spans="1:5" ht="12.75" customHeight="1">
      <c r="A927" s="144">
        <v>6</v>
      </c>
      <c r="B927" s="541" t="s">
        <v>175</v>
      </c>
      <c r="C927" s="542"/>
      <c r="D927" s="158"/>
      <c r="E927" s="157"/>
    </row>
    <row r="928" spans="1:5" ht="12.75" customHeight="1">
      <c r="A928" s="144">
        <v>7</v>
      </c>
      <c r="B928" s="541" t="s">
        <v>176</v>
      </c>
      <c r="C928" s="542"/>
      <c r="D928" s="158"/>
      <c r="E928" s="157"/>
    </row>
    <row r="929" spans="1:5" ht="12.75" customHeight="1">
      <c r="A929" s="144">
        <v>8</v>
      </c>
      <c r="B929" s="561" t="s">
        <v>177</v>
      </c>
      <c r="C929" s="542"/>
      <c r="D929" s="158"/>
      <c r="E929" s="249"/>
    </row>
    <row r="930" spans="1:5" ht="12.75" customHeight="1">
      <c r="A930" s="144">
        <v>9</v>
      </c>
      <c r="B930" s="541" t="s">
        <v>178</v>
      </c>
      <c r="C930" s="542"/>
      <c r="D930" s="158"/>
      <c r="E930" s="249"/>
    </row>
    <row r="931" spans="1:5" ht="12.75" customHeight="1">
      <c r="A931" s="144">
        <v>10</v>
      </c>
      <c r="B931" s="541" t="s">
        <v>179</v>
      </c>
      <c r="C931" s="542"/>
      <c r="D931" s="158"/>
      <c r="E931" s="157"/>
    </row>
    <row r="932" spans="1:5" ht="12.75" customHeight="1">
      <c r="A932" s="144">
        <v>11</v>
      </c>
      <c r="B932" s="541" t="s">
        <v>180</v>
      </c>
      <c r="C932" s="542"/>
      <c r="D932" s="158"/>
      <c r="E932" s="157"/>
    </row>
    <row r="933" spans="1:5" ht="12.75" customHeight="1">
      <c r="A933" s="144">
        <v>12</v>
      </c>
      <c r="B933" s="541" t="s">
        <v>181</v>
      </c>
      <c r="C933" s="542"/>
      <c r="D933" s="158"/>
      <c r="E933" s="157"/>
    </row>
    <row r="934" spans="1:5" ht="12.75" customHeight="1">
      <c r="A934" s="144">
        <v>13</v>
      </c>
      <c r="B934" s="541" t="s">
        <v>182</v>
      </c>
      <c r="C934" s="542"/>
      <c r="D934" s="158"/>
      <c r="E934" s="157"/>
    </row>
    <row r="935" spans="1:5" ht="12.75" customHeight="1">
      <c r="A935" s="144">
        <v>14</v>
      </c>
      <c r="B935" s="541" t="s">
        <v>183</v>
      </c>
      <c r="C935" s="542"/>
      <c r="D935" s="158"/>
      <c r="E935" s="157"/>
    </row>
    <row r="936" spans="1:5" ht="12.75" customHeight="1">
      <c r="A936" s="144">
        <v>15</v>
      </c>
      <c r="B936" s="552" t="s">
        <v>184</v>
      </c>
      <c r="C936" s="542"/>
      <c r="D936" s="158"/>
      <c r="E936" s="157"/>
    </row>
    <row r="937" spans="1:5" ht="12.75" customHeight="1">
      <c r="A937" s="144">
        <v>16</v>
      </c>
      <c r="B937" s="541" t="s">
        <v>185</v>
      </c>
      <c r="C937" s="542"/>
      <c r="D937" s="158"/>
      <c r="E937" s="249"/>
    </row>
    <row r="938" spans="1:5" ht="12.75" customHeight="1">
      <c r="A938" s="144">
        <v>17</v>
      </c>
      <c r="B938" s="541" t="s">
        <v>186</v>
      </c>
      <c r="C938" s="542"/>
      <c r="D938" s="158"/>
      <c r="E938" s="157"/>
    </row>
    <row r="939" spans="1:5" ht="12.75" customHeight="1">
      <c r="A939" s="146">
        <v>18</v>
      </c>
      <c r="B939" s="543" t="s">
        <v>187</v>
      </c>
      <c r="C939" s="544"/>
      <c r="D939" s="159"/>
      <c r="E939" s="160"/>
    </row>
    <row r="940" spans="1:5">
      <c r="A940" s="545" t="s">
        <v>167</v>
      </c>
      <c r="B940" s="546"/>
      <c r="C940" s="547"/>
      <c r="D940" s="86">
        <f>COUNTA(D922:D939)</f>
        <v>1</v>
      </c>
      <c r="E940" s="123"/>
    </row>
    <row r="941" spans="1:5">
      <c r="A941" s="548" t="s">
        <v>168</v>
      </c>
      <c r="B941" s="549"/>
      <c r="C941" s="148"/>
      <c r="D941" s="142"/>
      <c r="E941" s="86">
        <f>COUNTA(E922:E939)</f>
        <v>0</v>
      </c>
    </row>
    <row r="942" spans="1:5">
      <c r="A942" s="147"/>
      <c r="B942" s="148"/>
      <c r="C942" s="148"/>
      <c r="D942" s="149"/>
      <c r="E942" s="143"/>
    </row>
    <row r="943" spans="1:5">
      <c r="A943" s="550" t="s">
        <v>420</v>
      </c>
      <c r="B943" s="551"/>
      <c r="C943" s="152">
        <f>IF(AND(D940&gt;=1,D940&lt;=5),5,IF(AND(D940&gt;5,D940&lt;=11),10,IF(AND(D940&gt;11,D940&lt;=18),20,"ERROR")))</f>
        <v>5</v>
      </c>
      <c r="D943" s="489" t="str">
        <f>IF(AND(D940&gt;=1,D940&lt;=5),"Moderado",IF(AND(D940&gt;5,D940&lt;=11),"Mayor",IF(AND(D940&gt;11,D940&lt;=18),"Catastrofico","ERROR")))</f>
        <v>Moderado</v>
      </c>
      <c r="E943" s="491"/>
    </row>
    <row r="944" spans="1:5">
      <c r="A944" s="85"/>
      <c r="B944" s="153"/>
      <c r="C944" s="151"/>
      <c r="D944" s="155"/>
      <c r="E944" s="154"/>
    </row>
    <row r="945" spans="1:5">
      <c r="A945" s="138" t="s">
        <v>414</v>
      </c>
      <c r="C945" s="86">
        <f>IF(AND(D940&gt;=1,D940&lt;=5),D940,"")</f>
        <v>1</v>
      </c>
      <c r="D945" s="530" t="s">
        <v>369</v>
      </c>
      <c r="E945" s="530"/>
    </row>
    <row r="946" spans="1:5">
      <c r="A946" s="138" t="s">
        <v>415</v>
      </c>
      <c r="C946" s="86" t="str">
        <f>IF(AND(D940&gt;5,D940&lt;=11),D940,"")</f>
        <v/>
      </c>
      <c r="D946" s="531" t="s">
        <v>370</v>
      </c>
      <c r="E946" s="531"/>
    </row>
    <row r="947" spans="1:5">
      <c r="A947" s="138" t="s">
        <v>416</v>
      </c>
      <c r="C947" s="86" t="str">
        <f>IF(AND(D940&gt;11,D940&lt;=18),D940,"")</f>
        <v/>
      </c>
      <c r="D947" s="532" t="s">
        <v>371</v>
      </c>
      <c r="E947" s="532"/>
    </row>
    <row r="948" spans="1:5">
      <c r="A948" s="150" t="s">
        <v>418</v>
      </c>
      <c r="B948" s="85"/>
      <c r="C948" s="85"/>
      <c r="D948" s="145"/>
      <c r="E948" s="139"/>
    </row>
    <row r="949" spans="1:5">
      <c r="A949" s="533">
        <f>Mapa!E37</f>
        <v>28</v>
      </c>
      <c r="B949" s="536" t="str">
        <f>Mapa!F37</f>
        <v>Recibir y almacenar los bienes y/o elementos de la Corporación</v>
      </c>
      <c r="C949" s="536"/>
      <c r="D949" s="537"/>
      <c r="E949" s="538"/>
    </row>
    <row r="950" spans="1:5">
      <c r="A950" s="534"/>
      <c r="B950" s="537"/>
      <c r="C950" s="537"/>
      <c r="D950" s="537"/>
      <c r="E950" s="538"/>
    </row>
    <row r="951" spans="1:5">
      <c r="A951" s="535"/>
      <c r="B951" s="539"/>
      <c r="C951" s="539"/>
      <c r="D951" s="539"/>
      <c r="E951" s="540"/>
    </row>
    <row r="953" spans="1:5" ht="19.5" customHeight="1">
      <c r="A953" s="553" t="s">
        <v>163</v>
      </c>
      <c r="B953" s="554"/>
      <c r="C953" s="554"/>
      <c r="D953" s="554"/>
      <c r="E953" s="555"/>
    </row>
    <row r="954" spans="1:5" ht="18.75" customHeight="1">
      <c r="A954" s="556" t="s">
        <v>1</v>
      </c>
      <c r="B954" s="511" t="s">
        <v>169</v>
      </c>
      <c r="C954" s="558"/>
      <c r="D954" s="553" t="s">
        <v>164</v>
      </c>
      <c r="E954" s="555"/>
    </row>
    <row r="955" spans="1:5" ht="15.75" customHeight="1">
      <c r="A955" s="557"/>
      <c r="B955" s="514"/>
      <c r="C955" s="497"/>
      <c r="D955" s="86" t="s">
        <v>165</v>
      </c>
      <c r="E955" s="86" t="s">
        <v>166</v>
      </c>
    </row>
    <row r="956" spans="1:5" ht="12.75" customHeight="1">
      <c r="A956" s="144">
        <v>1</v>
      </c>
      <c r="B956" s="559" t="s">
        <v>170</v>
      </c>
      <c r="C956" s="560"/>
      <c r="D956" s="156"/>
      <c r="E956" s="157"/>
    </row>
    <row r="957" spans="1:5" ht="12.75" customHeight="1">
      <c r="A957" s="144">
        <v>2</v>
      </c>
      <c r="B957" s="552" t="s">
        <v>171</v>
      </c>
      <c r="C957" s="542"/>
      <c r="D957" s="158" t="s">
        <v>417</v>
      </c>
      <c r="E957" s="157"/>
    </row>
    <row r="958" spans="1:5" ht="12.75" customHeight="1">
      <c r="A958" s="144">
        <v>3</v>
      </c>
      <c r="B958" s="552" t="s">
        <v>172</v>
      </c>
      <c r="C958" s="542"/>
      <c r="D958" s="158"/>
      <c r="E958" s="157"/>
    </row>
    <row r="959" spans="1:5" ht="12.75" customHeight="1">
      <c r="A959" s="144">
        <v>4</v>
      </c>
      <c r="B959" s="552" t="s">
        <v>173</v>
      </c>
      <c r="C959" s="542"/>
      <c r="D959" s="158"/>
      <c r="E959" s="157"/>
    </row>
    <row r="960" spans="1:5" ht="12.75" customHeight="1">
      <c r="A960" s="144">
        <v>5</v>
      </c>
      <c r="B960" s="541" t="s">
        <v>174</v>
      </c>
      <c r="C960" s="542"/>
      <c r="D960" s="158"/>
      <c r="E960" s="157"/>
    </row>
    <row r="961" spans="1:5" ht="12.75" customHeight="1">
      <c r="A961" s="144">
        <v>6</v>
      </c>
      <c r="B961" s="541" t="s">
        <v>175</v>
      </c>
      <c r="C961" s="542"/>
      <c r="D961" s="158"/>
      <c r="E961" s="157"/>
    </row>
    <row r="962" spans="1:5" ht="12.75" customHeight="1">
      <c r="A962" s="144">
        <v>7</v>
      </c>
      <c r="B962" s="541" t="s">
        <v>176</v>
      </c>
      <c r="C962" s="542"/>
      <c r="D962" s="158"/>
      <c r="E962" s="157"/>
    </row>
    <row r="963" spans="1:5" ht="12.75" customHeight="1">
      <c r="A963" s="144">
        <v>8</v>
      </c>
      <c r="B963" s="561" t="s">
        <v>177</v>
      </c>
      <c r="C963" s="542"/>
      <c r="D963" s="158"/>
      <c r="E963" s="249"/>
    </row>
    <row r="964" spans="1:5" ht="12.75" customHeight="1">
      <c r="A964" s="144">
        <v>9</v>
      </c>
      <c r="B964" s="541" t="s">
        <v>178</v>
      </c>
      <c r="C964" s="542"/>
      <c r="D964" s="158"/>
      <c r="E964" s="249"/>
    </row>
    <row r="965" spans="1:5" ht="12.75" customHeight="1">
      <c r="A965" s="144">
        <v>10</v>
      </c>
      <c r="B965" s="541" t="s">
        <v>179</v>
      </c>
      <c r="C965" s="542"/>
      <c r="D965" s="158"/>
      <c r="E965" s="157"/>
    </row>
    <row r="966" spans="1:5" ht="12.75" customHeight="1">
      <c r="A966" s="144">
        <v>11</v>
      </c>
      <c r="B966" s="541" t="s">
        <v>180</v>
      </c>
      <c r="C966" s="542"/>
      <c r="D966" s="158"/>
      <c r="E966" s="157"/>
    </row>
    <row r="967" spans="1:5" ht="12.75" customHeight="1">
      <c r="A967" s="144">
        <v>12</v>
      </c>
      <c r="B967" s="541" t="s">
        <v>181</v>
      </c>
      <c r="C967" s="542"/>
      <c r="D967" s="158"/>
      <c r="E967" s="157"/>
    </row>
    <row r="968" spans="1:5" ht="12.75" customHeight="1">
      <c r="A968" s="144">
        <v>13</v>
      </c>
      <c r="B968" s="541" t="s">
        <v>182</v>
      </c>
      <c r="C968" s="542"/>
      <c r="D968" s="158"/>
      <c r="E968" s="157"/>
    </row>
    <row r="969" spans="1:5" ht="12.75" customHeight="1">
      <c r="A969" s="144">
        <v>14</v>
      </c>
      <c r="B969" s="541" t="s">
        <v>183</v>
      </c>
      <c r="C969" s="542"/>
      <c r="D969" s="158"/>
      <c r="E969" s="157"/>
    </row>
    <row r="970" spans="1:5" ht="12.75" customHeight="1">
      <c r="A970" s="144">
        <v>15</v>
      </c>
      <c r="B970" s="552" t="s">
        <v>184</v>
      </c>
      <c r="C970" s="542"/>
      <c r="D970" s="158"/>
      <c r="E970" s="157"/>
    </row>
    <row r="971" spans="1:5" ht="12.75" customHeight="1">
      <c r="A971" s="144">
        <v>16</v>
      </c>
      <c r="B971" s="541" t="s">
        <v>185</v>
      </c>
      <c r="C971" s="542"/>
      <c r="D971" s="158"/>
      <c r="E971" s="249"/>
    </row>
    <row r="972" spans="1:5" ht="12.75" customHeight="1">
      <c r="A972" s="144">
        <v>17</v>
      </c>
      <c r="B972" s="541" t="s">
        <v>186</v>
      </c>
      <c r="C972" s="542"/>
      <c r="D972" s="158"/>
      <c r="E972" s="157"/>
    </row>
    <row r="973" spans="1:5" ht="12.75" customHeight="1">
      <c r="A973" s="146">
        <v>18</v>
      </c>
      <c r="B973" s="543" t="s">
        <v>187</v>
      </c>
      <c r="C973" s="544"/>
      <c r="D973" s="159"/>
      <c r="E973" s="160"/>
    </row>
    <row r="974" spans="1:5">
      <c r="A974" s="545" t="s">
        <v>167</v>
      </c>
      <c r="B974" s="546"/>
      <c r="C974" s="547"/>
      <c r="D974" s="86">
        <f>COUNTA(D956:D973)</f>
        <v>1</v>
      </c>
      <c r="E974" s="123"/>
    </row>
    <row r="975" spans="1:5">
      <c r="A975" s="548" t="s">
        <v>168</v>
      </c>
      <c r="B975" s="549"/>
      <c r="C975" s="148"/>
      <c r="D975" s="142"/>
      <c r="E975" s="86">
        <f>COUNTA(E956:E973)</f>
        <v>0</v>
      </c>
    </row>
    <row r="976" spans="1:5">
      <c r="A976" s="147"/>
      <c r="B976" s="148"/>
      <c r="C976" s="148"/>
      <c r="D976" s="149"/>
      <c r="E976" s="143"/>
    </row>
    <row r="977" spans="1:5">
      <c r="A977" s="550" t="s">
        <v>420</v>
      </c>
      <c r="B977" s="551"/>
      <c r="C977" s="152">
        <f>IF(AND(D974&gt;=1,D974&lt;=5),5,IF(AND(D974&gt;5,D974&lt;=11),10,IF(AND(D974&gt;11,D974&lt;=18),20,"ERROR")))</f>
        <v>5</v>
      </c>
      <c r="D977" s="489" t="str">
        <f>IF(AND(D974&gt;=1,D974&lt;=5),"Moderado",IF(AND(D974&gt;5,D974&lt;=11),"Mayor",IF(AND(D974&gt;11,D974&lt;=18),"Catastrofico","ERROR")))</f>
        <v>Moderado</v>
      </c>
      <c r="E977" s="491"/>
    </row>
    <row r="978" spans="1:5">
      <c r="A978" s="85"/>
      <c r="B978" s="153"/>
      <c r="C978" s="151"/>
      <c r="D978" s="155"/>
      <c r="E978" s="154"/>
    </row>
    <row r="979" spans="1:5">
      <c r="A979" s="138" t="s">
        <v>414</v>
      </c>
      <c r="C979" s="86">
        <f>IF(AND(D974&gt;=1,D974&lt;=5),D974,"")</f>
        <v>1</v>
      </c>
      <c r="D979" s="530" t="s">
        <v>369</v>
      </c>
      <c r="E979" s="530"/>
    </row>
    <row r="980" spans="1:5">
      <c r="A980" s="138" t="s">
        <v>415</v>
      </c>
      <c r="C980" s="86" t="str">
        <f>IF(AND(D974&gt;5,D974&lt;=11),D974,"")</f>
        <v/>
      </c>
      <c r="D980" s="531" t="s">
        <v>370</v>
      </c>
      <c r="E980" s="531"/>
    </row>
    <row r="981" spans="1:5">
      <c r="A981" s="138" t="s">
        <v>416</v>
      </c>
      <c r="C981" s="86" t="str">
        <f>IF(AND(D974&gt;11,D974&lt;=18),D974,"")</f>
        <v/>
      </c>
      <c r="D981" s="532" t="s">
        <v>371</v>
      </c>
      <c r="E981" s="532"/>
    </row>
    <row r="982" spans="1:5">
      <c r="A982" s="150" t="s">
        <v>418</v>
      </c>
      <c r="B982" s="85"/>
      <c r="C982" s="85"/>
      <c r="D982" s="145"/>
      <c r="E982" s="139"/>
    </row>
    <row r="983" spans="1:5">
      <c r="A983" s="533">
        <f>Mapa!E38</f>
        <v>29</v>
      </c>
      <c r="B983" s="536" t="str">
        <f>Mapa!F38</f>
        <v>Hurto o daño intencional de activos y/o elementos de la Corporación</v>
      </c>
      <c r="C983" s="536"/>
      <c r="D983" s="537"/>
      <c r="E983" s="538"/>
    </row>
    <row r="984" spans="1:5">
      <c r="A984" s="534"/>
      <c r="B984" s="537"/>
      <c r="C984" s="537"/>
      <c r="D984" s="537"/>
      <c r="E984" s="538"/>
    </row>
    <row r="985" spans="1:5">
      <c r="A985" s="535"/>
      <c r="B985" s="539"/>
      <c r="C985" s="539"/>
      <c r="D985" s="539"/>
      <c r="E985" s="540"/>
    </row>
    <row r="987" spans="1:5" ht="19.5" customHeight="1">
      <c r="A987" s="553" t="s">
        <v>163</v>
      </c>
      <c r="B987" s="554"/>
      <c r="C987" s="554"/>
      <c r="D987" s="554"/>
      <c r="E987" s="555"/>
    </row>
    <row r="988" spans="1:5" ht="18.75" customHeight="1">
      <c r="A988" s="556" t="s">
        <v>1</v>
      </c>
      <c r="B988" s="511" t="s">
        <v>169</v>
      </c>
      <c r="C988" s="558"/>
      <c r="D988" s="553" t="s">
        <v>164</v>
      </c>
      <c r="E988" s="555"/>
    </row>
    <row r="989" spans="1:5" ht="15.75" customHeight="1">
      <c r="A989" s="557"/>
      <c r="B989" s="514"/>
      <c r="C989" s="497"/>
      <c r="D989" s="86" t="s">
        <v>165</v>
      </c>
      <c r="E989" s="86" t="s">
        <v>166</v>
      </c>
    </row>
    <row r="990" spans="1:5" ht="12.75" customHeight="1">
      <c r="A990" s="144">
        <v>1</v>
      </c>
      <c r="B990" s="559" t="s">
        <v>170</v>
      </c>
      <c r="C990" s="560"/>
      <c r="D990" s="156"/>
      <c r="E990" s="157"/>
    </row>
    <row r="991" spans="1:5" ht="12.75" customHeight="1">
      <c r="A991" s="144">
        <v>2</v>
      </c>
      <c r="B991" s="552" t="s">
        <v>171</v>
      </c>
      <c r="C991" s="542"/>
      <c r="D991" s="158" t="s">
        <v>417</v>
      </c>
      <c r="E991" s="157"/>
    </row>
    <row r="992" spans="1:5" ht="12.75" customHeight="1">
      <c r="A992" s="144">
        <v>3</v>
      </c>
      <c r="B992" s="552" t="s">
        <v>172</v>
      </c>
      <c r="C992" s="542"/>
      <c r="D992" s="158"/>
      <c r="E992" s="157"/>
    </row>
    <row r="993" spans="1:5" ht="12.75" customHeight="1">
      <c r="A993" s="144">
        <v>4</v>
      </c>
      <c r="B993" s="552" t="s">
        <v>173</v>
      </c>
      <c r="C993" s="542"/>
      <c r="D993" s="158"/>
      <c r="E993" s="157"/>
    </row>
    <row r="994" spans="1:5" ht="12.75" customHeight="1">
      <c r="A994" s="144">
        <v>5</v>
      </c>
      <c r="B994" s="541" t="s">
        <v>174</v>
      </c>
      <c r="C994" s="542"/>
      <c r="D994" s="158"/>
      <c r="E994" s="157"/>
    </row>
    <row r="995" spans="1:5" ht="12.75" customHeight="1">
      <c r="A995" s="144">
        <v>6</v>
      </c>
      <c r="B995" s="541" t="s">
        <v>175</v>
      </c>
      <c r="C995" s="542"/>
      <c r="D995" s="158"/>
      <c r="E995" s="157"/>
    </row>
    <row r="996" spans="1:5" ht="12.75" customHeight="1">
      <c r="A996" s="144">
        <v>7</v>
      </c>
      <c r="B996" s="541" t="s">
        <v>176</v>
      </c>
      <c r="C996" s="542"/>
      <c r="D996" s="158"/>
      <c r="E996" s="157"/>
    </row>
    <row r="997" spans="1:5" ht="12.75" customHeight="1">
      <c r="A997" s="144">
        <v>8</v>
      </c>
      <c r="B997" s="561" t="s">
        <v>177</v>
      </c>
      <c r="C997" s="542"/>
      <c r="D997" s="158"/>
      <c r="E997" s="249"/>
    </row>
    <row r="998" spans="1:5" ht="12.75" customHeight="1">
      <c r="A998" s="144">
        <v>9</v>
      </c>
      <c r="B998" s="541" t="s">
        <v>178</v>
      </c>
      <c r="C998" s="542"/>
      <c r="D998" s="158"/>
      <c r="E998" s="249"/>
    </row>
    <row r="999" spans="1:5" ht="12.75" customHeight="1">
      <c r="A999" s="144">
        <v>10</v>
      </c>
      <c r="B999" s="541" t="s">
        <v>179</v>
      </c>
      <c r="C999" s="542"/>
      <c r="D999" s="158"/>
      <c r="E999" s="157"/>
    </row>
    <row r="1000" spans="1:5" ht="12.75" customHeight="1">
      <c r="A1000" s="144">
        <v>11</v>
      </c>
      <c r="B1000" s="541" t="s">
        <v>180</v>
      </c>
      <c r="C1000" s="542"/>
      <c r="D1000" s="158"/>
      <c r="E1000" s="157"/>
    </row>
    <row r="1001" spans="1:5" ht="12.75" customHeight="1">
      <c r="A1001" s="144">
        <v>12</v>
      </c>
      <c r="B1001" s="541" t="s">
        <v>181</v>
      </c>
      <c r="C1001" s="542"/>
      <c r="D1001" s="158"/>
      <c r="E1001" s="157"/>
    </row>
    <row r="1002" spans="1:5" ht="12.75" customHeight="1">
      <c r="A1002" s="144">
        <v>13</v>
      </c>
      <c r="B1002" s="541" t="s">
        <v>182</v>
      </c>
      <c r="C1002" s="542"/>
      <c r="D1002" s="158"/>
      <c r="E1002" s="157"/>
    </row>
    <row r="1003" spans="1:5" ht="12.75" customHeight="1">
      <c r="A1003" s="144">
        <v>14</v>
      </c>
      <c r="B1003" s="541" t="s">
        <v>183</v>
      </c>
      <c r="C1003" s="542"/>
      <c r="D1003" s="158"/>
      <c r="E1003" s="157"/>
    </row>
    <row r="1004" spans="1:5" ht="12.75" customHeight="1">
      <c r="A1004" s="144">
        <v>15</v>
      </c>
      <c r="B1004" s="552" t="s">
        <v>184</v>
      </c>
      <c r="C1004" s="542"/>
      <c r="D1004" s="158"/>
      <c r="E1004" s="157"/>
    </row>
    <row r="1005" spans="1:5" ht="12.75" customHeight="1">
      <c r="A1005" s="144">
        <v>16</v>
      </c>
      <c r="B1005" s="541" t="s">
        <v>185</v>
      </c>
      <c r="C1005" s="542"/>
      <c r="D1005" s="158"/>
      <c r="E1005" s="249"/>
    </row>
    <row r="1006" spans="1:5" ht="12.75" customHeight="1">
      <c r="A1006" s="144">
        <v>17</v>
      </c>
      <c r="B1006" s="541" t="s">
        <v>186</v>
      </c>
      <c r="C1006" s="542"/>
      <c r="D1006" s="158"/>
      <c r="E1006" s="157"/>
    </row>
    <row r="1007" spans="1:5" ht="12.75" customHeight="1">
      <c r="A1007" s="146">
        <v>18</v>
      </c>
      <c r="B1007" s="543" t="s">
        <v>187</v>
      </c>
      <c r="C1007" s="544"/>
      <c r="D1007" s="159"/>
      <c r="E1007" s="160"/>
    </row>
    <row r="1008" spans="1:5">
      <c r="A1008" s="545" t="s">
        <v>167</v>
      </c>
      <c r="B1008" s="546"/>
      <c r="C1008" s="547"/>
      <c r="D1008" s="86">
        <f>COUNTA(D990:D1007)</f>
        <v>1</v>
      </c>
      <c r="E1008" s="123"/>
    </row>
    <row r="1009" spans="1:5">
      <c r="A1009" s="548" t="s">
        <v>168</v>
      </c>
      <c r="B1009" s="549"/>
      <c r="C1009" s="148"/>
      <c r="D1009" s="142"/>
      <c r="E1009" s="86">
        <f>COUNTA(E990:E1007)</f>
        <v>0</v>
      </c>
    </row>
    <row r="1010" spans="1:5">
      <c r="A1010" s="147"/>
      <c r="B1010" s="148"/>
      <c r="C1010" s="148"/>
      <c r="D1010" s="149"/>
      <c r="E1010" s="143"/>
    </row>
    <row r="1011" spans="1:5">
      <c r="A1011" s="550" t="s">
        <v>420</v>
      </c>
      <c r="B1011" s="551"/>
      <c r="C1011" s="152">
        <f>IF(AND(D1008&gt;=1,D1008&lt;=5),5,IF(AND(D1008&gt;5,D1008&lt;=11),10,IF(AND(D1008&gt;11,D1008&lt;=18),20,"ERROR")))</f>
        <v>5</v>
      </c>
      <c r="D1011" s="489" t="str">
        <f>IF(AND(D1008&gt;=1,D1008&lt;=5),"Moderado",IF(AND(D1008&gt;5,D1008&lt;=11),"Mayor",IF(AND(D1008&gt;11,D1008&lt;=18),"Catastrofico","ERROR")))</f>
        <v>Moderado</v>
      </c>
      <c r="E1011" s="491"/>
    </row>
    <row r="1012" spans="1:5">
      <c r="A1012" s="85"/>
      <c r="B1012" s="153"/>
      <c r="C1012" s="151"/>
      <c r="D1012" s="155"/>
      <c r="E1012" s="154"/>
    </row>
    <row r="1013" spans="1:5">
      <c r="A1013" s="138" t="s">
        <v>414</v>
      </c>
      <c r="C1013" s="86">
        <f>IF(AND(D1008&gt;=1,D1008&lt;=5),D1008,"")</f>
        <v>1</v>
      </c>
      <c r="D1013" s="530" t="s">
        <v>369</v>
      </c>
      <c r="E1013" s="530"/>
    </row>
    <row r="1014" spans="1:5">
      <c r="A1014" s="138" t="s">
        <v>415</v>
      </c>
      <c r="C1014" s="86" t="str">
        <f>IF(AND(D1008&gt;5,D1008&lt;=11),D1008,"")</f>
        <v/>
      </c>
      <c r="D1014" s="531" t="s">
        <v>370</v>
      </c>
      <c r="E1014" s="531"/>
    </row>
    <row r="1015" spans="1:5">
      <c r="A1015" s="138" t="s">
        <v>416</v>
      </c>
      <c r="C1015" s="86" t="str">
        <f>IF(AND(D1008&gt;11,D1008&lt;=18),D1008,"")</f>
        <v/>
      </c>
      <c r="D1015" s="532" t="s">
        <v>371</v>
      </c>
      <c r="E1015" s="532"/>
    </row>
    <row r="1016" spans="1:5">
      <c r="A1016" s="150" t="s">
        <v>418</v>
      </c>
      <c r="B1016" s="85"/>
      <c r="C1016" s="85"/>
      <c r="D1016" s="145"/>
      <c r="E1016" s="139"/>
    </row>
    <row r="1017" spans="1:5" ht="12.75" customHeight="1">
      <c r="A1017" s="533">
        <f>Mapa!E39</f>
        <v>30</v>
      </c>
      <c r="B1017" s="536" t="str">
        <f>Mapa!F39</f>
        <v>Concentración de Información de determinadas actividades o procesos en una sola persona</v>
      </c>
      <c r="C1017" s="536"/>
      <c r="D1017" s="537"/>
      <c r="E1017" s="538"/>
    </row>
    <row r="1018" spans="1:5">
      <c r="A1018" s="534"/>
      <c r="B1018" s="537"/>
      <c r="C1018" s="537"/>
      <c r="D1018" s="537"/>
      <c r="E1018" s="538"/>
    </row>
    <row r="1019" spans="1:5">
      <c r="A1019" s="535"/>
      <c r="B1019" s="539"/>
      <c r="C1019" s="539"/>
      <c r="D1019" s="539"/>
      <c r="E1019" s="540"/>
    </row>
    <row r="1021" spans="1:5" ht="19.5" customHeight="1">
      <c r="A1021" s="553" t="s">
        <v>163</v>
      </c>
      <c r="B1021" s="554"/>
      <c r="C1021" s="554"/>
      <c r="D1021" s="554"/>
      <c r="E1021" s="555"/>
    </row>
    <row r="1022" spans="1:5" ht="18.75" customHeight="1">
      <c r="A1022" s="556" t="s">
        <v>1</v>
      </c>
      <c r="B1022" s="511" t="s">
        <v>169</v>
      </c>
      <c r="C1022" s="558"/>
      <c r="D1022" s="553" t="s">
        <v>164</v>
      </c>
      <c r="E1022" s="555"/>
    </row>
    <row r="1023" spans="1:5" ht="15.75" customHeight="1">
      <c r="A1023" s="557"/>
      <c r="B1023" s="514"/>
      <c r="C1023" s="497"/>
      <c r="D1023" s="86" t="s">
        <v>165</v>
      </c>
      <c r="E1023" s="86" t="s">
        <v>166</v>
      </c>
    </row>
    <row r="1024" spans="1:5" ht="12.75" customHeight="1">
      <c r="A1024" s="144">
        <v>1</v>
      </c>
      <c r="B1024" s="559" t="s">
        <v>170</v>
      </c>
      <c r="C1024" s="560"/>
      <c r="D1024" s="156"/>
      <c r="E1024" s="157"/>
    </row>
    <row r="1025" spans="1:5" ht="12.75" customHeight="1">
      <c r="A1025" s="144">
        <v>2</v>
      </c>
      <c r="B1025" s="552" t="s">
        <v>171</v>
      </c>
      <c r="C1025" s="542"/>
      <c r="D1025" s="158" t="s">
        <v>417</v>
      </c>
      <c r="E1025" s="157"/>
    </row>
    <row r="1026" spans="1:5" ht="12.75" customHeight="1">
      <c r="A1026" s="144">
        <v>3</v>
      </c>
      <c r="B1026" s="552" t="s">
        <v>172</v>
      </c>
      <c r="C1026" s="542"/>
      <c r="D1026" s="158"/>
      <c r="E1026" s="157"/>
    </row>
    <row r="1027" spans="1:5" ht="12.75" customHeight="1">
      <c r="A1027" s="144">
        <v>4</v>
      </c>
      <c r="B1027" s="552" t="s">
        <v>173</v>
      </c>
      <c r="C1027" s="542"/>
      <c r="D1027" s="158"/>
      <c r="E1027" s="157"/>
    </row>
    <row r="1028" spans="1:5" ht="12.75" customHeight="1">
      <c r="A1028" s="144">
        <v>5</v>
      </c>
      <c r="B1028" s="541" t="s">
        <v>174</v>
      </c>
      <c r="C1028" s="542"/>
      <c r="D1028" s="158"/>
      <c r="E1028" s="157"/>
    </row>
    <row r="1029" spans="1:5" ht="12.75" customHeight="1">
      <c r="A1029" s="144">
        <v>6</v>
      </c>
      <c r="B1029" s="541" t="s">
        <v>175</v>
      </c>
      <c r="C1029" s="542"/>
      <c r="D1029" s="158"/>
      <c r="E1029" s="157"/>
    </row>
    <row r="1030" spans="1:5" ht="12.75" customHeight="1">
      <c r="A1030" s="144">
        <v>7</v>
      </c>
      <c r="B1030" s="541" t="s">
        <v>176</v>
      </c>
      <c r="C1030" s="542"/>
      <c r="D1030" s="158"/>
      <c r="E1030" s="157"/>
    </row>
    <row r="1031" spans="1:5" ht="12.75" customHeight="1">
      <c r="A1031" s="144">
        <v>8</v>
      </c>
      <c r="B1031" s="561" t="s">
        <v>177</v>
      </c>
      <c r="C1031" s="542"/>
      <c r="D1031" s="158"/>
      <c r="E1031" s="249"/>
    </row>
    <row r="1032" spans="1:5" ht="12.75" customHeight="1">
      <c r="A1032" s="144">
        <v>9</v>
      </c>
      <c r="B1032" s="541" t="s">
        <v>178</v>
      </c>
      <c r="C1032" s="542"/>
      <c r="D1032" s="158"/>
      <c r="E1032" s="249"/>
    </row>
    <row r="1033" spans="1:5" ht="12.75" customHeight="1">
      <c r="A1033" s="144">
        <v>10</v>
      </c>
      <c r="B1033" s="541" t="s">
        <v>179</v>
      </c>
      <c r="C1033" s="542"/>
      <c r="D1033" s="158"/>
      <c r="E1033" s="157"/>
    </row>
    <row r="1034" spans="1:5" ht="12.75" customHeight="1">
      <c r="A1034" s="144">
        <v>11</v>
      </c>
      <c r="B1034" s="541" t="s">
        <v>180</v>
      </c>
      <c r="C1034" s="542"/>
      <c r="D1034" s="158"/>
      <c r="E1034" s="157"/>
    </row>
    <row r="1035" spans="1:5" ht="12.75" customHeight="1">
      <c r="A1035" s="144">
        <v>12</v>
      </c>
      <c r="B1035" s="541" t="s">
        <v>181</v>
      </c>
      <c r="C1035" s="542"/>
      <c r="D1035" s="158"/>
      <c r="E1035" s="157"/>
    </row>
    <row r="1036" spans="1:5" ht="12.75" customHeight="1">
      <c r="A1036" s="144">
        <v>13</v>
      </c>
      <c r="B1036" s="541" t="s">
        <v>182</v>
      </c>
      <c r="C1036" s="542"/>
      <c r="D1036" s="158"/>
      <c r="E1036" s="157"/>
    </row>
    <row r="1037" spans="1:5" ht="12.75" customHeight="1">
      <c r="A1037" s="144">
        <v>14</v>
      </c>
      <c r="B1037" s="541" t="s">
        <v>183</v>
      </c>
      <c r="C1037" s="542"/>
      <c r="D1037" s="158"/>
      <c r="E1037" s="157"/>
    </row>
    <row r="1038" spans="1:5" ht="12.75" customHeight="1">
      <c r="A1038" s="144">
        <v>15</v>
      </c>
      <c r="B1038" s="552" t="s">
        <v>184</v>
      </c>
      <c r="C1038" s="542"/>
      <c r="D1038" s="158"/>
      <c r="E1038" s="157"/>
    </row>
    <row r="1039" spans="1:5" ht="12.75" customHeight="1">
      <c r="A1039" s="144">
        <v>16</v>
      </c>
      <c r="B1039" s="541" t="s">
        <v>185</v>
      </c>
      <c r="C1039" s="542"/>
      <c r="D1039" s="158"/>
      <c r="E1039" s="249"/>
    </row>
    <row r="1040" spans="1:5" ht="12.75" customHeight="1">
      <c r="A1040" s="144">
        <v>17</v>
      </c>
      <c r="B1040" s="541" t="s">
        <v>186</v>
      </c>
      <c r="C1040" s="542"/>
      <c r="D1040" s="158"/>
      <c r="E1040" s="157"/>
    </row>
    <row r="1041" spans="1:5" ht="12.75" customHeight="1">
      <c r="A1041" s="146">
        <v>18</v>
      </c>
      <c r="B1041" s="543" t="s">
        <v>187</v>
      </c>
      <c r="C1041" s="544"/>
      <c r="D1041" s="159"/>
      <c r="E1041" s="160"/>
    </row>
    <row r="1042" spans="1:5">
      <c r="A1042" s="545" t="s">
        <v>167</v>
      </c>
      <c r="B1042" s="546"/>
      <c r="C1042" s="547"/>
      <c r="D1042" s="86">
        <f>COUNTA(D1024:D1041)</f>
        <v>1</v>
      </c>
      <c r="E1042" s="123"/>
    </row>
    <row r="1043" spans="1:5">
      <c r="A1043" s="548" t="s">
        <v>168</v>
      </c>
      <c r="B1043" s="549"/>
      <c r="C1043" s="148"/>
      <c r="D1043" s="142"/>
      <c r="E1043" s="86">
        <f>COUNTA(E1024:E1041)</f>
        <v>0</v>
      </c>
    </row>
    <row r="1044" spans="1:5">
      <c r="A1044" s="147"/>
      <c r="B1044" s="148"/>
      <c r="C1044" s="148"/>
      <c r="D1044" s="149"/>
      <c r="E1044" s="143"/>
    </row>
    <row r="1045" spans="1:5">
      <c r="A1045" s="550" t="s">
        <v>420</v>
      </c>
      <c r="B1045" s="551"/>
      <c r="C1045" s="152">
        <f>IF(AND(D1042&gt;=1,D1042&lt;=5),5,IF(AND(D1042&gt;5,D1042&lt;=11),10,IF(AND(D1042&gt;11,D1042&lt;=18),20,"ERROR")))</f>
        <v>5</v>
      </c>
      <c r="D1045" s="489" t="str">
        <f>IF(AND(D1042&gt;=1,D1042&lt;=5),"Moderado",IF(AND(D1042&gt;5,D1042&lt;=11),"Mayor",IF(AND(D1042&gt;11,D1042&lt;=18),"Catastrofico","ERROR")))</f>
        <v>Moderado</v>
      </c>
      <c r="E1045" s="491"/>
    </row>
    <row r="1046" spans="1:5">
      <c r="A1046" s="85"/>
      <c r="B1046" s="153"/>
      <c r="C1046" s="151"/>
      <c r="D1046" s="155"/>
      <c r="E1046" s="154"/>
    </row>
    <row r="1047" spans="1:5">
      <c r="A1047" s="138" t="s">
        <v>414</v>
      </c>
      <c r="C1047" s="86">
        <f>IF(AND(D1042&gt;=1,D1042&lt;=5),D1042,"")</f>
        <v>1</v>
      </c>
      <c r="D1047" s="530" t="s">
        <v>369</v>
      </c>
      <c r="E1047" s="530"/>
    </row>
    <row r="1048" spans="1:5">
      <c r="A1048" s="138" t="s">
        <v>415</v>
      </c>
      <c r="C1048" s="86" t="str">
        <f>IF(AND(D1042&gt;5,D1042&lt;=11),D1042,"")</f>
        <v/>
      </c>
      <c r="D1048" s="531" t="s">
        <v>370</v>
      </c>
      <c r="E1048" s="531"/>
    </row>
    <row r="1049" spans="1:5">
      <c r="A1049" s="138" t="s">
        <v>416</v>
      </c>
      <c r="C1049" s="86" t="str">
        <f>IF(AND(D1042&gt;11,D1042&lt;=18),D1042,"")</f>
        <v/>
      </c>
      <c r="D1049" s="532" t="s">
        <v>371</v>
      </c>
      <c r="E1049" s="532"/>
    </row>
    <row r="1050" spans="1:5">
      <c r="A1050" s="150" t="s">
        <v>418</v>
      </c>
      <c r="B1050" s="85"/>
      <c r="C1050" s="85"/>
      <c r="D1050" s="145"/>
      <c r="E1050" s="139"/>
    </row>
    <row r="1051" spans="1:5">
      <c r="A1051" s="533">
        <f>Mapa!E40</f>
        <v>31</v>
      </c>
      <c r="B1051" s="536" t="str">
        <f>Mapa!F40</f>
        <v>Deficiencia de sistemas, equipos y software</v>
      </c>
      <c r="C1051" s="536"/>
      <c r="D1051" s="537"/>
      <c r="E1051" s="538"/>
    </row>
    <row r="1052" spans="1:5">
      <c r="A1052" s="534"/>
      <c r="B1052" s="537"/>
      <c r="C1052" s="537"/>
      <c r="D1052" s="537"/>
      <c r="E1052" s="538"/>
    </row>
    <row r="1053" spans="1:5">
      <c r="A1053" s="535"/>
      <c r="B1053" s="539"/>
      <c r="C1053" s="539"/>
      <c r="D1053" s="539"/>
      <c r="E1053" s="540"/>
    </row>
    <row r="1055" spans="1:5" ht="19.5" customHeight="1">
      <c r="A1055" s="553" t="s">
        <v>163</v>
      </c>
      <c r="B1055" s="554"/>
      <c r="C1055" s="554"/>
      <c r="D1055" s="554"/>
      <c r="E1055" s="555"/>
    </row>
    <row r="1056" spans="1:5" ht="18.75" customHeight="1">
      <c r="A1056" s="556" t="s">
        <v>1</v>
      </c>
      <c r="B1056" s="511" t="s">
        <v>169</v>
      </c>
      <c r="C1056" s="558"/>
      <c r="D1056" s="553" t="s">
        <v>164</v>
      </c>
      <c r="E1056" s="555"/>
    </row>
    <row r="1057" spans="1:5" ht="15.75" customHeight="1">
      <c r="A1057" s="557"/>
      <c r="B1057" s="514"/>
      <c r="C1057" s="497"/>
      <c r="D1057" s="86" t="s">
        <v>165</v>
      </c>
      <c r="E1057" s="86" t="s">
        <v>166</v>
      </c>
    </row>
    <row r="1058" spans="1:5" ht="12.75" customHeight="1">
      <c r="A1058" s="144">
        <v>1</v>
      </c>
      <c r="B1058" s="559" t="s">
        <v>170</v>
      </c>
      <c r="C1058" s="560"/>
      <c r="D1058" s="156"/>
      <c r="E1058" s="157"/>
    </row>
    <row r="1059" spans="1:5" ht="12.75" customHeight="1">
      <c r="A1059" s="144">
        <v>2</v>
      </c>
      <c r="B1059" s="552" t="s">
        <v>171</v>
      </c>
      <c r="C1059" s="542"/>
      <c r="D1059" s="158" t="s">
        <v>417</v>
      </c>
      <c r="E1059" s="157"/>
    </row>
    <row r="1060" spans="1:5" ht="12.75" customHeight="1">
      <c r="A1060" s="144">
        <v>3</v>
      </c>
      <c r="B1060" s="552" t="s">
        <v>172</v>
      </c>
      <c r="C1060" s="542"/>
      <c r="D1060" s="158"/>
      <c r="E1060" s="157"/>
    </row>
    <row r="1061" spans="1:5" ht="12.75" customHeight="1">
      <c r="A1061" s="144">
        <v>4</v>
      </c>
      <c r="B1061" s="552" t="s">
        <v>173</v>
      </c>
      <c r="C1061" s="542"/>
      <c r="D1061" s="158"/>
      <c r="E1061" s="157"/>
    </row>
    <row r="1062" spans="1:5" ht="12.75" customHeight="1">
      <c r="A1062" s="144">
        <v>5</v>
      </c>
      <c r="B1062" s="541" t="s">
        <v>174</v>
      </c>
      <c r="C1062" s="542"/>
      <c r="D1062" s="158"/>
      <c r="E1062" s="157"/>
    </row>
    <row r="1063" spans="1:5" ht="12.75" customHeight="1">
      <c r="A1063" s="144">
        <v>6</v>
      </c>
      <c r="B1063" s="541" t="s">
        <v>175</v>
      </c>
      <c r="C1063" s="542"/>
      <c r="D1063" s="158"/>
      <c r="E1063" s="157"/>
    </row>
    <row r="1064" spans="1:5" ht="12.75" customHeight="1">
      <c r="A1064" s="144">
        <v>7</v>
      </c>
      <c r="B1064" s="541" t="s">
        <v>176</v>
      </c>
      <c r="C1064" s="542"/>
      <c r="D1064" s="158"/>
      <c r="E1064" s="157"/>
    </row>
    <row r="1065" spans="1:5" ht="12.75" customHeight="1">
      <c r="A1065" s="144">
        <v>8</v>
      </c>
      <c r="B1065" s="561" t="s">
        <v>177</v>
      </c>
      <c r="C1065" s="542"/>
      <c r="D1065" s="158"/>
      <c r="E1065" s="249"/>
    </row>
    <row r="1066" spans="1:5" ht="12.75" customHeight="1">
      <c r="A1066" s="144">
        <v>9</v>
      </c>
      <c r="B1066" s="541" t="s">
        <v>178</v>
      </c>
      <c r="C1066" s="542"/>
      <c r="D1066" s="158"/>
      <c r="E1066" s="249"/>
    </row>
    <row r="1067" spans="1:5" ht="12.75" customHeight="1">
      <c r="A1067" s="144">
        <v>10</v>
      </c>
      <c r="B1067" s="541" t="s">
        <v>179</v>
      </c>
      <c r="C1067" s="542"/>
      <c r="D1067" s="158"/>
      <c r="E1067" s="157"/>
    </row>
    <row r="1068" spans="1:5" ht="12.75" customHeight="1">
      <c r="A1068" s="144">
        <v>11</v>
      </c>
      <c r="B1068" s="541" t="s">
        <v>180</v>
      </c>
      <c r="C1068" s="542"/>
      <c r="D1068" s="158"/>
      <c r="E1068" s="157"/>
    </row>
    <row r="1069" spans="1:5" ht="12.75" customHeight="1">
      <c r="A1069" s="144">
        <v>12</v>
      </c>
      <c r="B1069" s="541" t="s">
        <v>181</v>
      </c>
      <c r="C1069" s="542"/>
      <c r="D1069" s="158"/>
      <c r="E1069" s="157"/>
    </row>
    <row r="1070" spans="1:5" ht="12.75" customHeight="1">
      <c r="A1070" s="144">
        <v>13</v>
      </c>
      <c r="B1070" s="541" t="s">
        <v>182</v>
      </c>
      <c r="C1070" s="542"/>
      <c r="D1070" s="158"/>
      <c r="E1070" s="157"/>
    </row>
    <row r="1071" spans="1:5" ht="12.75" customHeight="1">
      <c r="A1071" s="144">
        <v>14</v>
      </c>
      <c r="B1071" s="541" t="s">
        <v>183</v>
      </c>
      <c r="C1071" s="542"/>
      <c r="D1071" s="158"/>
      <c r="E1071" s="157"/>
    </row>
    <row r="1072" spans="1:5" ht="12.75" customHeight="1">
      <c r="A1072" s="144">
        <v>15</v>
      </c>
      <c r="B1072" s="552" t="s">
        <v>184</v>
      </c>
      <c r="C1072" s="542"/>
      <c r="D1072" s="158"/>
      <c r="E1072" s="157"/>
    </row>
    <row r="1073" spans="1:5" ht="12.75" customHeight="1">
      <c r="A1073" s="144">
        <v>16</v>
      </c>
      <c r="B1073" s="541" t="s">
        <v>185</v>
      </c>
      <c r="C1073" s="542"/>
      <c r="D1073" s="158"/>
      <c r="E1073" s="249"/>
    </row>
    <row r="1074" spans="1:5" ht="12.75" customHeight="1">
      <c r="A1074" s="144">
        <v>17</v>
      </c>
      <c r="B1074" s="541" t="s">
        <v>186</v>
      </c>
      <c r="C1074" s="542"/>
      <c r="D1074" s="158"/>
      <c r="E1074" s="157"/>
    </row>
    <row r="1075" spans="1:5" ht="12.75" customHeight="1">
      <c r="A1075" s="146">
        <v>18</v>
      </c>
      <c r="B1075" s="543" t="s">
        <v>187</v>
      </c>
      <c r="C1075" s="544"/>
      <c r="D1075" s="159"/>
      <c r="E1075" s="160"/>
    </row>
    <row r="1076" spans="1:5">
      <c r="A1076" s="545" t="s">
        <v>167</v>
      </c>
      <c r="B1076" s="546"/>
      <c r="C1076" s="547"/>
      <c r="D1076" s="86">
        <f>COUNTA(D1058:D1075)</f>
        <v>1</v>
      </c>
      <c r="E1076" s="123"/>
    </row>
    <row r="1077" spans="1:5">
      <c r="A1077" s="548" t="s">
        <v>168</v>
      </c>
      <c r="B1077" s="549"/>
      <c r="C1077" s="148"/>
      <c r="D1077" s="142"/>
      <c r="E1077" s="86">
        <f>COUNTA(E1058:E1075)</f>
        <v>0</v>
      </c>
    </row>
    <row r="1078" spans="1:5">
      <c r="A1078" s="147"/>
      <c r="B1078" s="148"/>
      <c r="C1078" s="148"/>
      <c r="D1078" s="149"/>
      <c r="E1078" s="143"/>
    </row>
    <row r="1079" spans="1:5">
      <c r="A1079" s="550" t="s">
        <v>420</v>
      </c>
      <c r="B1079" s="551"/>
      <c r="C1079" s="152">
        <f>IF(AND(D1076&gt;=1,D1076&lt;=5),5,IF(AND(D1076&gt;5,D1076&lt;=11),10,IF(AND(D1076&gt;11,D1076&lt;=18),20,"ERROR")))</f>
        <v>5</v>
      </c>
      <c r="D1079" s="489" t="str">
        <f>IF(AND(D1076&gt;=1,D1076&lt;=5),"Moderado",IF(AND(D1076&gt;5,D1076&lt;=11),"Mayor",IF(AND(D1076&gt;11,D1076&lt;=18),"Catastrofico","ERROR")))</f>
        <v>Moderado</v>
      </c>
      <c r="E1079" s="491"/>
    </row>
    <row r="1080" spans="1:5">
      <c r="A1080" s="85"/>
      <c r="B1080" s="153"/>
      <c r="C1080" s="151"/>
      <c r="D1080" s="155"/>
      <c r="E1080" s="154"/>
    </row>
    <row r="1081" spans="1:5">
      <c r="A1081" s="138" t="s">
        <v>414</v>
      </c>
      <c r="C1081" s="86">
        <f>IF(AND(D1076&gt;=1,D1076&lt;=5),D1076,"")</f>
        <v>1</v>
      </c>
      <c r="D1081" s="530" t="s">
        <v>369</v>
      </c>
      <c r="E1081" s="530"/>
    </row>
    <row r="1082" spans="1:5">
      <c r="A1082" s="138" t="s">
        <v>415</v>
      </c>
      <c r="C1082" s="86" t="str">
        <f>IF(AND(D1076&gt;5,D1076&lt;=11),D1076,"")</f>
        <v/>
      </c>
      <c r="D1082" s="531" t="s">
        <v>370</v>
      </c>
      <c r="E1082" s="531"/>
    </row>
    <row r="1083" spans="1:5">
      <c r="A1083" s="138" t="s">
        <v>416</v>
      </c>
      <c r="C1083" s="86" t="str">
        <f>IF(AND(D1076&gt;11,D1076&lt;=18),D1076,"")</f>
        <v/>
      </c>
      <c r="D1083" s="532" t="s">
        <v>371</v>
      </c>
      <c r="E1083" s="532"/>
    </row>
    <row r="1084" spans="1:5">
      <c r="A1084" s="150" t="s">
        <v>418</v>
      </c>
      <c r="B1084" s="85"/>
      <c r="C1084" s="85"/>
      <c r="D1084" s="145"/>
      <c r="E1084" s="139"/>
    </row>
    <row r="1085" spans="1:5">
      <c r="A1085" s="533">
        <f>Mapa!E41</f>
        <v>32</v>
      </c>
      <c r="B1085" s="536" t="str">
        <f>Mapa!F41</f>
        <v>Sistemas de Información susceptibles de manipulación o adulteración</v>
      </c>
      <c r="C1085" s="536"/>
      <c r="D1085" s="537"/>
      <c r="E1085" s="538"/>
    </row>
    <row r="1086" spans="1:5">
      <c r="A1086" s="534"/>
      <c r="B1086" s="537"/>
      <c r="C1086" s="537"/>
      <c r="D1086" s="537"/>
      <c r="E1086" s="538"/>
    </row>
    <row r="1087" spans="1:5">
      <c r="A1087" s="535"/>
      <c r="B1087" s="539"/>
      <c r="C1087" s="539"/>
      <c r="D1087" s="539"/>
      <c r="E1087" s="540"/>
    </row>
    <row r="1089" spans="1:5" ht="19.5" customHeight="1">
      <c r="A1089" s="553" t="s">
        <v>163</v>
      </c>
      <c r="B1089" s="554"/>
      <c r="C1089" s="554"/>
      <c r="D1089" s="554"/>
      <c r="E1089" s="555"/>
    </row>
    <row r="1090" spans="1:5" ht="18.75" customHeight="1">
      <c r="A1090" s="556" t="s">
        <v>1</v>
      </c>
      <c r="B1090" s="511" t="s">
        <v>169</v>
      </c>
      <c r="C1090" s="558"/>
      <c r="D1090" s="553" t="s">
        <v>164</v>
      </c>
      <c r="E1090" s="555"/>
    </row>
    <row r="1091" spans="1:5" ht="15.75" customHeight="1">
      <c r="A1091" s="557"/>
      <c r="B1091" s="514"/>
      <c r="C1091" s="497"/>
      <c r="D1091" s="86" t="s">
        <v>165</v>
      </c>
      <c r="E1091" s="86" t="s">
        <v>166</v>
      </c>
    </row>
    <row r="1092" spans="1:5" ht="12.75" customHeight="1">
      <c r="A1092" s="144">
        <v>1</v>
      </c>
      <c r="B1092" s="559" t="s">
        <v>170</v>
      </c>
      <c r="C1092" s="560"/>
      <c r="D1092" s="156"/>
      <c r="E1092" s="157"/>
    </row>
    <row r="1093" spans="1:5" ht="12.75" customHeight="1">
      <c r="A1093" s="144">
        <v>2</v>
      </c>
      <c r="B1093" s="552" t="s">
        <v>171</v>
      </c>
      <c r="C1093" s="542"/>
      <c r="D1093" s="158" t="s">
        <v>417</v>
      </c>
      <c r="E1093" s="157"/>
    </row>
    <row r="1094" spans="1:5" ht="12.75" customHeight="1">
      <c r="A1094" s="144">
        <v>3</v>
      </c>
      <c r="B1094" s="552" t="s">
        <v>172</v>
      </c>
      <c r="C1094" s="542"/>
      <c r="D1094" s="158"/>
      <c r="E1094" s="157"/>
    </row>
    <row r="1095" spans="1:5" ht="12.75" customHeight="1">
      <c r="A1095" s="144">
        <v>4</v>
      </c>
      <c r="B1095" s="552" t="s">
        <v>173</v>
      </c>
      <c r="C1095" s="542"/>
      <c r="D1095" s="158"/>
      <c r="E1095" s="157"/>
    </row>
    <row r="1096" spans="1:5" ht="12.75" customHeight="1">
      <c r="A1096" s="144">
        <v>5</v>
      </c>
      <c r="B1096" s="541" t="s">
        <v>174</v>
      </c>
      <c r="C1096" s="542"/>
      <c r="D1096" s="158"/>
      <c r="E1096" s="157"/>
    </row>
    <row r="1097" spans="1:5" ht="12.75" customHeight="1">
      <c r="A1097" s="144">
        <v>6</v>
      </c>
      <c r="B1097" s="541" t="s">
        <v>175</v>
      </c>
      <c r="C1097" s="542"/>
      <c r="D1097" s="158"/>
      <c r="E1097" s="157"/>
    </row>
    <row r="1098" spans="1:5" ht="12.75" customHeight="1">
      <c r="A1098" s="144">
        <v>7</v>
      </c>
      <c r="B1098" s="541" t="s">
        <v>176</v>
      </c>
      <c r="C1098" s="542"/>
      <c r="D1098" s="158"/>
      <c r="E1098" s="157"/>
    </row>
    <row r="1099" spans="1:5" ht="12.75" customHeight="1">
      <c r="A1099" s="144">
        <v>8</v>
      </c>
      <c r="B1099" s="561" t="s">
        <v>177</v>
      </c>
      <c r="C1099" s="542"/>
      <c r="D1099" s="158"/>
      <c r="E1099" s="249"/>
    </row>
    <row r="1100" spans="1:5" ht="12.75" customHeight="1">
      <c r="A1100" s="144">
        <v>9</v>
      </c>
      <c r="B1100" s="541" t="s">
        <v>178</v>
      </c>
      <c r="C1100" s="542"/>
      <c r="D1100" s="158"/>
      <c r="E1100" s="249"/>
    </row>
    <row r="1101" spans="1:5" ht="12.75" customHeight="1">
      <c r="A1101" s="144">
        <v>10</v>
      </c>
      <c r="B1101" s="541" t="s">
        <v>179</v>
      </c>
      <c r="C1101" s="542"/>
      <c r="D1101" s="158"/>
      <c r="E1101" s="157"/>
    </row>
    <row r="1102" spans="1:5" ht="12.75" customHeight="1">
      <c r="A1102" s="144">
        <v>11</v>
      </c>
      <c r="B1102" s="541" t="s">
        <v>180</v>
      </c>
      <c r="C1102" s="542"/>
      <c r="D1102" s="158"/>
      <c r="E1102" s="157"/>
    </row>
    <row r="1103" spans="1:5" ht="12.75" customHeight="1">
      <c r="A1103" s="144">
        <v>12</v>
      </c>
      <c r="B1103" s="541" t="s">
        <v>181</v>
      </c>
      <c r="C1103" s="542"/>
      <c r="D1103" s="158"/>
      <c r="E1103" s="157"/>
    </row>
    <row r="1104" spans="1:5" ht="12.75" customHeight="1">
      <c r="A1104" s="144">
        <v>13</v>
      </c>
      <c r="B1104" s="541" t="s">
        <v>182</v>
      </c>
      <c r="C1104" s="542"/>
      <c r="D1104" s="158"/>
      <c r="E1104" s="157"/>
    </row>
    <row r="1105" spans="1:5" ht="12.75" customHeight="1">
      <c r="A1105" s="144">
        <v>14</v>
      </c>
      <c r="B1105" s="541" t="s">
        <v>183</v>
      </c>
      <c r="C1105" s="542"/>
      <c r="D1105" s="158"/>
      <c r="E1105" s="157"/>
    </row>
    <row r="1106" spans="1:5" ht="12.75" customHeight="1">
      <c r="A1106" s="144">
        <v>15</v>
      </c>
      <c r="B1106" s="552" t="s">
        <v>184</v>
      </c>
      <c r="C1106" s="542"/>
      <c r="D1106" s="158"/>
      <c r="E1106" s="157"/>
    </row>
    <row r="1107" spans="1:5" ht="12.75" customHeight="1">
      <c r="A1107" s="144">
        <v>16</v>
      </c>
      <c r="B1107" s="541" t="s">
        <v>185</v>
      </c>
      <c r="C1107" s="542"/>
      <c r="D1107" s="158"/>
      <c r="E1107" s="249"/>
    </row>
    <row r="1108" spans="1:5" ht="12.75" customHeight="1">
      <c r="A1108" s="144">
        <v>17</v>
      </c>
      <c r="B1108" s="541" t="s">
        <v>186</v>
      </c>
      <c r="C1108" s="542"/>
      <c r="D1108" s="158"/>
      <c r="E1108" s="157"/>
    </row>
    <row r="1109" spans="1:5" ht="12.75" customHeight="1">
      <c r="A1109" s="146">
        <v>18</v>
      </c>
      <c r="B1109" s="543" t="s">
        <v>187</v>
      </c>
      <c r="C1109" s="544"/>
      <c r="D1109" s="159"/>
      <c r="E1109" s="160"/>
    </row>
    <row r="1110" spans="1:5">
      <c r="A1110" s="545" t="s">
        <v>167</v>
      </c>
      <c r="B1110" s="546"/>
      <c r="C1110" s="547"/>
      <c r="D1110" s="86">
        <f>COUNTA(D1092:D1109)</f>
        <v>1</v>
      </c>
      <c r="E1110" s="123"/>
    </row>
    <row r="1111" spans="1:5">
      <c r="A1111" s="548" t="s">
        <v>168</v>
      </c>
      <c r="B1111" s="549"/>
      <c r="C1111" s="148"/>
      <c r="D1111" s="142"/>
      <c r="E1111" s="86">
        <f>COUNTA(E1092:E1109)</f>
        <v>0</v>
      </c>
    </row>
    <row r="1112" spans="1:5">
      <c r="A1112" s="147"/>
      <c r="B1112" s="148"/>
      <c r="C1112" s="148"/>
      <c r="D1112" s="149"/>
      <c r="E1112" s="143"/>
    </row>
    <row r="1113" spans="1:5">
      <c r="A1113" s="550" t="s">
        <v>420</v>
      </c>
      <c r="B1113" s="551"/>
      <c r="C1113" s="152">
        <f>IF(AND(D1110&gt;=1,D1110&lt;=5),5,IF(AND(D1110&gt;5,D1110&lt;=11),10,IF(AND(D1110&gt;11,D1110&lt;=18),20,"ERROR")))</f>
        <v>5</v>
      </c>
      <c r="D1113" s="489" t="str">
        <f>IF(AND(D1110&gt;=1,D1110&lt;=5),"Moderado",IF(AND(D1110&gt;5,D1110&lt;=11),"Mayor",IF(AND(D1110&gt;11,D1110&lt;=18),"Catastrofico","ERROR")))</f>
        <v>Moderado</v>
      </c>
      <c r="E1113" s="491"/>
    </row>
    <row r="1114" spans="1:5">
      <c r="A1114" s="85"/>
      <c r="B1114" s="153"/>
      <c r="C1114" s="151"/>
      <c r="D1114" s="155"/>
      <c r="E1114" s="154"/>
    </row>
    <row r="1115" spans="1:5">
      <c r="A1115" s="138" t="s">
        <v>414</v>
      </c>
      <c r="C1115" s="86">
        <f>IF(AND(D1110&gt;=1,D1110&lt;=5),D1110,"")</f>
        <v>1</v>
      </c>
      <c r="D1115" s="530" t="s">
        <v>369</v>
      </c>
      <c r="E1115" s="530"/>
    </row>
    <row r="1116" spans="1:5">
      <c r="A1116" s="138" t="s">
        <v>415</v>
      </c>
      <c r="C1116" s="86" t="str">
        <f>IF(AND(D1110&gt;5,D1110&lt;=11),D1110,"")</f>
        <v/>
      </c>
      <c r="D1116" s="531" t="s">
        <v>370</v>
      </c>
      <c r="E1116" s="531"/>
    </row>
    <row r="1117" spans="1:5">
      <c r="A1117" s="138" t="s">
        <v>416</v>
      </c>
      <c r="C1117" s="86" t="str">
        <f>IF(AND(D1110&gt;11,D1110&lt;=18),D1110,"")</f>
        <v/>
      </c>
      <c r="D1117" s="532" t="s">
        <v>371</v>
      </c>
      <c r="E1117" s="532"/>
    </row>
    <row r="1118" spans="1:5">
      <c r="A1118" s="150" t="s">
        <v>418</v>
      </c>
      <c r="B1118" s="85"/>
      <c r="C1118" s="85"/>
      <c r="D1118" s="145"/>
      <c r="E1118" s="139"/>
    </row>
    <row r="1119" spans="1:5" ht="12.75" customHeight="1">
      <c r="A1119" s="533">
        <f>Mapa!E42</f>
        <v>33</v>
      </c>
      <c r="B1119" s="536" t="str">
        <f>Mapa!F42</f>
        <v>Falta de claridad en la designación de recurso humano para realizar las funciones del administrador del sistema, del servidor y de la base de datos.</v>
      </c>
      <c r="C1119" s="536"/>
      <c r="D1119" s="537"/>
      <c r="E1119" s="538"/>
    </row>
    <row r="1120" spans="1:5">
      <c r="A1120" s="534"/>
      <c r="B1120" s="537"/>
      <c r="C1120" s="537"/>
      <c r="D1120" s="537"/>
      <c r="E1120" s="538"/>
    </row>
    <row r="1121" spans="1:5">
      <c r="A1121" s="535"/>
      <c r="B1121" s="539"/>
      <c r="C1121" s="539"/>
      <c r="D1121" s="539"/>
      <c r="E1121" s="540"/>
    </row>
    <row r="1123" spans="1:5" ht="19.5" customHeight="1">
      <c r="A1123" s="553" t="s">
        <v>163</v>
      </c>
      <c r="B1123" s="554"/>
      <c r="C1123" s="554"/>
      <c r="D1123" s="554"/>
      <c r="E1123" s="555"/>
    </row>
    <row r="1124" spans="1:5" ht="18.75" customHeight="1">
      <c r="A1124" s="556" t="s">
        <v>1</v>
      </c>
      <c r="B1124" s="511" t="s">
        <v>169</v>
      </c>
      <c r="C1124" s="558"/>
      <c r="D1124" s="553" t="s">
        <v>164</v>
      </c>
      <c r="E1124" s="555"/>
    </row>
    <row r="1125" spans="1:5" ht="15.75" customHeight="1">
      <c r="A1125" s="557"/>
      <c r="B1125" s="514"/>
      <c r="C1125" s="497"/>
      <c r="D1125" s="86" t="s">
        <v>165</v>
      </c>
      <c r="E1125" s="86" t="s">
        <v>166</v>
      </c>
    </row>
    <row r="1126" spans="1:5" ht="12.75" customHeight="1">
      <c r="A1126" s="144">
        <v>1</v>
      </c>
      <c r="B1126" s="559" t="s">
        <v>170</v>
      </c>
      <c r="C1126" s="560"/>
      <c r="D1126" s="156"/>
      <c r="E1126" s="157"/>
    </row>
    <row r="1127" spans="1:5" ht="12.75" customHeight="1">
      <c r="A1127" s="144">
        <v>2</v>
      </c>
      <c r="B1127" s="552" t="s">
        <v>171</v>
      </c>
      <c r="C1127" s="542"/>
      <c r="D1127" s="158" t="s">
        <v>417</v>
      </c>
      <c r="E1127" s="157"/>
    </row>
    <row r="1128" spans="1:5" ht="12.75" customHeight="1">
      <c r="A1128" s="144">
        <v>3</v>
      </c>
      <c r="B1128" s="552" t="s">
        <v>172</v>
      </c>
      <c r="C1128" s="542"/>
      <c r="D1128" s="158"/>
      <c r="E1128" s="157"/>
    </row>
    <row r="1129" spans="1:5" ht="12.75" customHeight="1">
      <c r="A1129" s="144">
        <v>4</v>
      </c>
      <c r="B1129" s="552" t="s">
        <v>173</v>
      </c>
      <c r="C1129" s="542"/>
      <c r="D1129" s="158"/>
      <c r="E1129" s="157"/>
    </row>
    <row r="1130" spans="1:5" ht="12.75" customHeight="1">
      <c r="A1130" s="144">
        <v>5</v>
      </c>
      <c r="B1130" s="541" t="s">
        <v>174</v>
      </c>
      <c r="C1130" s="542"/>
      <c r="D1130" s="158"/>
      <c r="E1130" s="157"/>
    </row>
    <row r="1131" spans="1:5" ht="12.75" customHeight="1">
      <c r="A1131" s="144">
        <v>6</v>
      </c>
      <c r="B1131" s="541" t="s">
        <v>175</v>
      </c>
      <c r="C1131" s="542"/>
      <c r="D1131" s="158"/>
      <c r="E1131" s="157"/>
    </row>
    <row r="1132" spans="1:5" ht="12.75" customHeight="1">
      <c r="A1132" s="144">
        <v>7</v>
      </c>
      <c r="B1132" s="541" t="s">
        <v>176</v>
      </c>
      <c r="C1132" s="542"/>
      <c r="D1132" s="158"/>
      <c r="E1132" s="157"/>
    </row>
    <row r="1133" spans="1:5" ht="12.75" customHeight="1">
      <c r="A1133" s="144">
        <v>8</v>
      </c>
      <c r="B1133" s="561" t="s">
        <v>177</v>
      </c>
      <c r="C1133" s="542"/>
      <c r="D1133" s="158"/>
      <c r="E1133" s="249"/>
    </row>
    <row r="1134" spans="1:5" ht="12.75" customHeight="1">
      <c r="A1134" s="144">
        <v>9</v>
      </c>
      <c r="B1134" s="541" t="s">
        <v>178</v>
      </c>
      <c r="C1134" s="542"/>
      <c r="D1134" s="158"/>
      <c r="E1134" s="249"/>
    </row>
    <row r="1135" spans="1:5" ht="12.75" customHeight="1">
      <c r="A1135" s="144">
        <v>10</v>
      </c>
      <c r="B1135" s="541" t="s">
        <v>179</v>
      </c>
      <c r="C1135" s="542"/>
      <c r="D1135" s="158"/>
      <c r="E1135" s="157"/>
    </row>
    <row r="1136" spans="1:5" ht="12.75" customHeight="1">
      <c r="A1136" s="144">
        <v>11</v>
      </c>
      <c r="B1136" s="541" t="s">
        <v>180</v>
      </c>
      <c r="C1136" s="542"/>
      <c r="D1136" s="158"/>
      <c r="E1136" s="157"/>
    </row>
    <row r="1137" spans="1:5" ht="12.75" customHeight="1">
      <c r="A1137" s="144">
        <v>12</v>
      </c>
      <c r="B1137" s="541" t="s">
        <v>181</v>
      </c>
      <c r="C1137" s="542"/>
      <c r="D1137" s="158"/>
      <c r="E1137" s="157"/>
    </row>
    <row r="1138" spans="1:5" ht="12.75" customHeight="1">
      <c r="A1138" s="144">
        <v>13</v>
      </c>
      <c r="B1138" s="541" t="s">
        <v>182</v>
      </c>
      <c r="C1138" s="542"/>
      <c r="D1138" s="158"/>
      <c r="E1138" s="157"/>
    </row>
    <row r="1139" spans="1:5" ht="12.75" customHeight="1">
      <c r="A1139" s="144">
        <v>14</v>
      </c>
      <c r="B1139" s="541" t="s">
        <v>183</v>
      </c>
      <c r="C1139" s="542"/>
      <c r="D1139" s="158"/>
      <c r="E1139" s="157"/>
    </row>
    <row r="1140" spans="1:5" ht="12.75" customHeight="1">
      <c r="A1140" s="144">
        <v>15</v>
      </c>
      <c r="B1140" s="552" t="s">
        <v>184</v>
      </c>
      <c r="C1140" s="542"/>
      <c r="D1140" s="158"/>
      <c r="E1140" s="157"/>
    </row>
    <row r="1141" spans="1:5" ht="12.75" customHeight="1">
      <c r="A1141" s="144">
        <v>16</v>
      </c>
      <c r="B1141" s="541" t="s">
        <v>185</v>
      </c>
      <c r="C1141" s="542"/>
      <c r="D1141" s="158"/>
      <c r="E1141" s="249"/>
    </row>
    <row r="1142" spans="1:5" ht="12.75" customHeight="1">
      <c r="A1142" s="144">
        <v>17</v>
      </c>
      <c r="B1142" s="541" t="s">
        <v>186</v>
      </c>
      <c r="C1142" s="542"/>
      <c r="D1142" s="158"/>
      <c r="E1142" s="157"/>
    </row>
    <row r="1143" spans="1:5" ht="12.75" customHeight="1">
      <c r="A1143" s="146">
        <v>18</v>
      </c>
      <c r="B1143" s="543" t="s">
        <v>187</v>
      </c>
      <c r="C1143" s="544"/>
      <c r="D1143" s="159"/>
      <c r="E1143" s="160"/>
    </row>
    <row r="1144" spans="1:5">
      <c r="A1144" s="545" t="s">
        <v>167</v>
      </c>
      <c r="B1144" s="546"/>
      <c r="C1144" s="547"/>
      <c r="D1144" s="86">
        <f>COUNTA(D1126:D1143)</f>
        <v>1</v>
      </c>
      <c r="E1144" s="123"/>
    </row>
    <row r="1145" spans="1:5">
      <c r="A1145" s="548" t="s">
        <v>168</v>
      </c>
      <c r="B1145" s="549"/>
      <c r="C1145" s="148"/>
      <c r="D1145" s="142"/>
      <c r="E1145" s="86">
        <f>COUNTA(E1126:E1143)</f>
        <v>0</v>
      </c>
    </row>
    <row r="1146" spans="1:5">
      <c r="A1146" s="147"/>
      <c r="B1146" s="148"/>
      <c r="C1146" s="148"/>
      <c r="D1146" s="149"/>
      <c r="E1146" s="143"/>
    </row>
    <row r="1147" spans="1:5">
      <c r="A1147" s="550" t="s">
        <v>420</v>
      </c>
      <c r="B1147" s="551"/>
      <c r="C1147" s="152">
        <f>IF(AND(D1144&gt;=1,D1144&lt;=5),5,IF(AND(D1144&gt;5,D1144&lt;=11),10,IF(AND(D1144&gt;11,D1144&lt;=18),20,"ERROR")))</f>
        <v>5</v>
      </c>
      <c r="D1147" s="489" t="str">
        <f>IF(AND(D1144&gt;=1,D1144&lt;=5),"Moderado",IF(AND(D1144&gt;5,D1144&lt;=11),"Mayor",IF(AND(D1144&gt;11,D1144&lt;=18),"Catastrofico","ERROR")))</f>
        <v>Moderado</v>
      </c>
      <c r="E1147" s="491"/>
    </row>
    <row r="1148" spans="1:5">
      <c r="A1148" s="85"/>
      <c r="B1148" s="153"/>
      <c r="C1148" s="151"/>
      <c r="D1148" s="155"/>
      <c r="E1148" s="154"/>
    </row>
    <row r="1149" spans="1:5">
      <c r="A1149" s="138" t="s">
        <v>414</v>
      </c>
      <c r="C1149" s="86">
        <f>IF(AND(D1144&gt;=1,D1144&lt;=5),D1144,"")</f>
        <v>1</v>
      </c>
      <c r="D1149" s="530" t="s">
        <v>369</v>
      </c>
      <c r="E1149" s="530"/>
    </row>
    <row r="1150" spans="1:5">
      <c r="A1150" s="138" t="s">
        <v>415</v>
      </c>
      <c r="C1150" s="86" t="str">
        <f>IF(AND(D1144&gt;5,D1144&lt;=11),D1144,"")</f>
        <v/>
      </c>
      <c r="D1150" s="531" t="s">
        <v>370</v>
      </c>
      <c r="E1150" s="531"/>
    </row>
    <row r="1151" spans="1:5">
      <c r="A1151" s="138" t="s">
        <v>416</v>
      </c>
      <c r="C1151" s="86" t="str">
        <f>IF(AND(D1144&gt;11,D1144&lt;=18),D1144,"")</f>
        <v/>
      </c>
      <c r="D1151" s="532" t="s">
        <v>371</v>
      </c>
      <c r="E1151" s="532"/>
    </row>
    <row r="1152" spans="1:5">
      <c r="A1152" s="150" t="s">
        <v>418</v>
      </c>
      <c r="B1152" s="85"/>
      <c r="C1152" s="85"/>
      <c r="D1152" s="145"/>
      <c r="E1152" s="139"/>
    </row>
    <row r="1153" spans="1:5" ht="12.75" customHeight="1">
      <c r="A1153" s="533">
        <f>Mapa!E43</f>
        <v>34</v>
      </c>
      <c r="B1153" s="536" t="str">
        <f>Mapa!F43</f>
        <v>Fallas en oportunidad en la entrega de las soluciones a los requerimientos de modificación y/o actualización de los sistemas de información.</v>
      </c>
      <c r="C1153" s="536"/>
      <c r="D1153" s="537"/>
      <c r="E1153" s="538"/>
    </row>
    <row r="1154" spans="1:5">
      <c r="A1154" s="534"/>
      <c r="B1154" s="537"/>
      <c r="C1154" s="537"/>
      <c r="D1154" s="537"/>
      <c r="E1154" s="538"/>
    </row>
    <row r="1155" spans="1:5">
      <c r="A1155" s="535"/>
      <c r="B1155" s="539"/>
      <c r="C1155" s="539"/>
      <c r="D1155" s="539"/>
      <c r="E1155" s="540"/>
    </row>
    <row r="1156" spans="1:5">
      <c r="A1156" s="310"/>
      <c r="B1156" s="311"/>
      <c r="C1156" s="311"/>
      <c r="D1156" s="311"/>
      <c r="E1156" s="311"/>
    </row>
    <row r="1157" spans="1:5">
      <c r="A1157" s="553" t="s">
        <v>163</v>
      </c>
      <c r="B1157" s="554"/>
      <c r="C1157" s="554"/>
      <c r="D1157" s="554"/>
      <c r="E1157" s="555"/>
    </row>
    <row r="1158" spans="1:5">
      <c r="A1158" s="556" t="s">
        <v>1</v>
      </c>
      <c r="B1158" s="511" t="s">
        <v>169</v>
      </c>
      <c r="C1158" s="558"/>
      <c r="D1158" s="553" t="s">
        <v>164</v>
      </c>
      <c r="E1158" s="555"/>
    </row>
    <row r="1159" spans="1:5">
      <c r="A1159" s="557"/>
      <c r="B1159" s="514"/>
      <c r="C1159" s="497"/>
      <c r="D1159" s="86" t="s">
        <v>165</v>
      </c>
      <c r="E1159" s="86" t="s">
        <v>166</v>
      </c>
    </row>
    <row r="1160" spans="1:5">
      <c r="A1160" s="290">
        <v>1</v>
      </c>
      <c r="B1160" s="559" t="s">
        <v>170</v>
      </c>
      <c r="C1160" s="560"/>
      <c r="D1160" s="156"/>
      <c r="E1160" s="157"/>
    </row>
    <row r="1161" spans="1:5">
      <c r="A1161" s="290">
        <v>2</v>
      </c>
      <c r="B1161" s="552" t="s">
        <v>171</v>
      </c>
      <c r="C1161" s="542"/>
      <c r="D1161" s="158" t="s">
        <v>417</v>
      </c>
      <c r="E1161" s="157"/>
    </row>
    <row r="1162" spans="1:5">
      <c r="A1162" s="290">
        <v>3</v>
      </c>
      <c r="B1162" s="552" t="s">
        <v>172</v>
      </c>
      <c r="C1162" s="542"/>
      <c r="D1162" s="158"/>
      <c r="E1162" s="157"/>
    </row>
    <row r="1163" spans="1:5">
      <c r="A1163" s="290">
        <v>4</v>
      </c>
      <c r="B1163" s="552" t="s">
        <v>173</v>
      </c>
      <c r="C1163" s="542"/>
      <c r="D1163" s="158"/>
      <c r="E1163" s="157"/>
    </row>
    <row r="1164" spans="1:5">
      <c r="A1164" s="290">
        <v>5</v>
      </c>
      <c r="B1164" s="541" t="s">
        <v>174</v>
      </c>
      <c r="C1164" s="542"/>
      <c r="D1164" s="158"/>
      <c r="E1164" s="157"/>
    </row>
    <row r="1165" spans="1:5">
      <c r="A1165" s="290">
        <v>6</v>
      </c>
      <c r="B1165" s="541" t="s">
        <v>175</v>
      </c>
      <c r="C1165" s="542"/>
      <c r="D1165" s="158"/>
      <c r="E1165" s="157"/>
    </row>
    <row r="1166" spans="1:5">
      <c r="A1166" s="290">
        <v>7</v>
      </c>
      <c r="B1166" s="541" t="s">
        <v>176</v>
      </c>
      <c r="C1166" s="542"/>
      <c r="D1166" s="158"/>
      <c r="E1166" s="157"/>
    </row>
    <row r="1167" spans="1:5">
      <c r="A1167" s="290">
        <v>8</v>
      </c>
      <c r="B1167" s="561" t="s">
        <v>177</v>
      </c>
      <c r="C1167" s="542"/>
      <c r="D1167" s="158"/>
      <c r="E1167" s="249"/>
    </row>
    <row r="1168" spans="1:5">
      <c r="A1168" s="290">
        <v>9</v>
      </c>
      <c r="B1168" s="541" t="s">
        <v>178</v>
      </c>
      <c r="C1168" s="542"/>
      <c r="D1168" s="158"/>
      <c r="E1168" s="249"/>
    </row>
    <row r="1169" spans="1:5">
      <c r="A1169" s="290">
        <v>10</v>
      </c>
      <c r="B1169" s="541" t="s">
        <v>179</v>
      </c>
      <c r="C1169" s="542"/>
      <c r="D1169" s="158"/>
      <c r="E1169" s="157"/>
    </row>
    <row r="1170" spans="1:5">
      <c r="A1170" s="290">
        <v>11</v>
      </c>
      <c r="B1170" s="541" t="s">
        <v>180</v>
      </c>
      <c r="C1170" s="542"/>
      <c r="D1170" s="158"/>
      <c r="E1170" s="157"/>
    </row>
    <row r="1171" spans="1:5">
      <c r="A1171" s="290">
        <v>12</v>
      </c>
      <c r="B1171" s="541" t="s">
        <v>181</v>
      </c>
      <c r="C1171" s="542"/>
      <c r="D1171" s="158"/>
      <c r="E1171" s="157"/>
    </row>
    <row r="1172" spans="1:5">
      <c r="A1172" s="290">
        <v>13</v>
      </c>
      <c r="B1172" s="541" t="s">
        <v>182</v>
      </c>
      <c r="C1172" s="542"/>
      <c r="D1172" s="158"/>
      <c r="E1172" s="157"/>
    </row>
    <row r="1173" spans="1:5">
      <c r="A1173" s="290">
        <v>14</v>
      </c>
      <c r="B1173" s="541" t="s">
        <v>183</v>
      </c>
      <c r="C1173" s="542"/>
      <c r="D1173" s="158"/>
      <c r="E1173" s="157"/>
    </row>
    <row r="1174" spans="1:5">
      <c r="A1174" s="290">
        <v>15</v>
      </c>
      <c r="B1174" s="552" t="s">
        <v>184</v>
      </c>
      <c r="C1174" s="542"/>
      <c r="D1174" s="158"/>
      <c r="E1174" s="157"/>
    </row>
    <row r="1175" spans="1:5">
      <c r="A1175" s="290">
        <v>16</v>
      </c>
      <c r="B1175" s="541" t="s">
        <v>185</v>
      </c>
      <c r="C1175" s="542"/>
      <c r="D1175" s="158"/>
      <c r="E1175" s="249"/>
    </row>
    <row r="1176" spans="1:5">
      <c r="A1176" s="290">
        <v>17</v>
      </c>
      <c r="B1176" s="541" t="s">
        <v>186</v>
      </c>
      <c r="C1176" s="542"/>
      <c r="D1176" s="158"/>
      <c r="E1176" s="157"/>
    </row>
    <row r="1177" spans="1:5">
      <c r="A1177" s="292">
        <v>18</v>
      </c>
      <c r="B1177" s="543" t="s">
        <v>187</v>
      </c>
      <c r="C1177" s="544"/>
      <c r="D1177" s="159"/>
      <c r="E1177" s="160"/>
    </row>
    <row r="1178" spans="1:5">
      <c r="A1178" s="545" t="s">
        <v>167</v>
      </c>
      <c r="B1178" s="546"/>
      <c r="C1178" s="547"/>
      <c r="D1178" s="86">
        <f>COUNTA(D1160:D1177)</f>
        <v>1</v>
      </c>
      <c r="E1178" s="123"/>
    </row>
    <row r="1179" spans="1:5">
      <c r="A1179" s="548" t="s">
        <v>168</v>
      </c>
      <c r="B1179" s="549"/>
      <c r="C1179" s="294"/>
      <c r="D1179" s="142"/>
      <c r="E1179" s="86">
        <f>COUNTA(E1160:E1177)</f>
        <v>0</v>
      </c>
    </row>
    <row r="1180" spans="1:5">
      <c r="A1180" s="293"/>
      <c r="B1180" s="294"/>
      <c r="C1180" s="294"/>
      <c r="D1180" s="149"/>
      <c r="E1180" s="143"/>
    </row>
    <row r="1181" spans="1:5">
      <c r="A1181" s="550" t="s">
        <v>420</v>
      </c>
      <c r="B1181" s="551"/>
      <c r="C1181" s="152">
        <f>IF(AND(D1178&gt;=1,D1178&lt;=5),5,IF(AND(D1178&gt;5,D1178&lt;=11),10,IF(AND(D1178&gt;11,D1178&lt;=18),20,"ERROR")))</f>
        <v>5</v>
      </c>
      <c r="D1181" s="489" t="str">
        <f>IF(AND(D1178&gt;=1,D1178&lt;=5),"Moderado",IF(AND(D1178&gt;5,D1178&lt;=11),"Mayor",IF(AND(D1178&gt;11,D1178&lt;=18),"Catastrofico","ERROR")))</f>
        <v>Moderado</v>
      </c>
      <c r="E1181" s="491"/>
    </row>
    <row r="1182" spans="1:5">
      <c r="A1182" s="85"/>
      <c r="B1182" s="153"/>
      <c r="C1182" s="151"/>
      <c r="D1182" s="287"/>
      <c r="E1182" s="288"/>
    </row>
    <row r="1183" spans="1:5">
      <c r="A1183" s="138" t="s">
        <v>414</v>
      </c>
      <c r="C1183" s="86">
        <f>IF(AND(D1178&gt;=1,D1178&lt;=5),D1178,"")</f>
        <v>1</v>
      </c>
      <c r="D1183" s="530" t="s">
        <v>369</v>
      </c>
      <c r="E1183" s="530"/>
    </row>
    <row r="1184" spans="1:5">
      <c r="A1184" s="138" t="s">
        <v>415</v>
      </c>
      <c r="C1184" s="86" t="str">
        <f>IF(AND(D1178&gt;5,D1178&lt;=11),D1178,"")</f>
        <v/>
      </c>
      <c r="D1184" s="531" t="s">
        <v>370</v>
      </c>
      <c r="E1184" s="531"/>
    </row>
    <row r="1185" spans="1:5">
      <c r="A1185" s="138" t="s">
        <v>416</v>
      </c>
      <c r="C1185" s="86" t="str">
        <f>IF(AND(D1178&gt;11,D1178&lt;=18),D1178,"")</f>
        <v/>
      </c>
      <c r="D1185" s="532" t="s">
        <v>371</v>
      </c>
      <c r="E1185" s="532"/>
    </row>
    <row r="1186" spans="1:5">
      <c r="A1186" s="150" t="s">
        <v>418</v>
      </c>
      <c r="B1186" s="85"/>
      <c r="C1186" s="85"/>
      <c r="D1186" s="291"/>
      <c r="E1186" s="139"/>
    </row>
    <row r="1187" spans="1:5">
      <c r="A1187" s="533">
        <f>Mapa!E44</f>
        <v>35</v>
      </c>
      <c r="B1187" s="536" t="str">
        <f>Mapa!F44</f>
        <v>Manipulación de la grabación en la sesión por solicitud de terceros.</v>
      </c>
      <c r="C1187" s="536"/>
      <c r="D1187" s="537"/>
      <c r="E1187" s="538"/>
    </row>
    <row r="1188" spans="1:5">
      <c r="A1188" s="534"/>
      <c r="B1188" s="537"/>
      <c r="C1188" s="537"/>
      <c r="D1188" s="537"/>
      <c r="E1188" s="538"/>
    </row>
    <row r="1189" spans="1:5">
      <c r="A1189" s="535"/>
      <c r="B1189" s="539"/>
      <c r="C1189" s="539"/>
      <c r="D1189" s="539"/>
      <c r="E1189" s="540"/>
    </row>
    <row r="1191" spans="1:5" ht="19.5" customHeight="1">
      <c r="A1191" s="553" t="s">
        <v>163</v>
      </c>
      <c r="B1191" s="554"/>
      <c r="C1191" s="554"/>
      <c r="D1191" s="554"/>
      <c r="E1191" s="555"/>
    </row>
    <row r="1192" spans="1:5" ht="18.75" customHeight="1">
      <c r="A1192" s="556" t="s">
        <v>1</v>
      </c>
      <c r="B1192" s="511" t="s">
        <v>169</v>
      </c>
      <c r="C1192" s="558"/>
      <c r="D1192" s="553" t="s">
        <v>164</v>
      </c>
      <c r="E1192" s="555"/>
    </row>
    <row r="1193" spans="1:5" ht="15.75" customHeight="1">
      <c r="A1193" s="557"/>
      <c r="B1193" s="514"/>
      <c r="C1193" s="497"/>
      <c r="D1193" s="86" t="s">
        <v>165</v>
      </c>
      <c r="E1193" s="86" t="s">
        <v>166</v>
      </c>
    </row>
    <row r="1194" spans="1:5" ht="12.75" customHeight="1">
      <c r="A1194" s="144">
        <v>1</v>
      </c>
      <c r="B1194" s="559" t="s">
        <v>170</v>
      </c>
      <c r="C1194" s="560"/>
      <c r="D1194" s="156"/>
      <c r="E1194" s="157"/>
    </row>
    <row r="1195" spans="1:5" ht="12.75" customHeight="1">
      <c r="A1195" s="144">
        <v>2</v>
      </c>
      <c r="B1195" s="552" t="s">
        <v>171</v>
      </c>
      <c r="C1195" s="542"/>
      <c r="D1195" s="158" t="s">
        <v>417</v>
      </c>
      <c r="E1195" s="157"/>
    </row>
    <row r="1196" spans="1:5" ht="12.75" customHeight="1">
      <c r="A1196" s="144">
        <v>3</v>
      </c>
      <c r="B1196" s="552" t="s">
        <v>172</v>
      </c>
      <c r="C1196" s="542"/>
      <c r="D1196" s="158"/>
      <c r="E1196" s="157"/>
    </row>
    <row r="1197" spans="1:5" ht="12.75" customHeight="1">
      <c r="A1197" s="144">
        <v>4</v>
      </c>
      <c r="B1197" s="552" t="s">
        <v>173</v>
      </c>
      <c r="C1197" s="542"/>
      <c r="D1197" s="158"/>
      <c r="E1197" s="157"/>
    </row>
    <row r="1198" spans="1:5" ht="12.75" customHeight="1">
      <c r="A1198" s="144">
        <v>5</v>
      </c>
      <c r="B1198" s="541" t="s">
        <v>174</v>
      </c>
      <c r="C1198" s="542"/>
      <c r="D1198" s="158"/>
      <c r="E1198" s="157"/>
    </row>
    <row r="1199" spans="1:5" ht="12.75" customHeight="1">
      <c r="A1199" s="144">
        <v>6</v>
      </c>
      <c r="B1199" s="541" t="s">
        <v>175</v>
      </c>
      <c r="C1199" s="542"/>
      <c r="D1199" s="158"/>
      <c r="E1199" s="157"/>
    </row>
    <row r="1200" spans="1:5" ht="12.75" customHeight="1">
      <c r="A1200" s="144">
        <v>7</v>
      </c>
      <c r="B1200" s="541" t="s">
        <v>176</v>
      </c>
      <c r="C1200" s="542"/>
      <c r="D1200" s="158"/>
      <c r="E1200" s="157"/>
    </row>
    <row r="1201" spans="1:5" ht="12.75" customHeight="1">
      <c r="A1201" s="144">
        <v>8</v>
      </c>
      <c r="B1201" s="561" t="s">
        <v>177</v>
      </c>
      <c r="C1201" s="542"/>
      <c r="D1201" s="158"/>
      <c r="E1201" s="249"/>
    </row>
    <row r="1202" spans="1:5" ht="12.75" customHeight="1">
      <c r="A1202" s="144">
        <v>9</v>
      </c>
      <c r="B1202" s="541" t="s">
        <v>178</v>
      </c>
      <c r="C1202" s="542"/>
      <c r="D1202" s="158"/>
      <c r="E1202" s="249"/>
    </row>
    <row r="1203" spans="1:5" ht="12.75" customHeight="1">
      <c r="A1203" s="144">
        <v>10</v>
      </c>
      <c r="B1203" s="541" t="s">
        <v>179</v>
      </c>
      <c r="C1203" s="542"/>
      <c r="D1203" s="158"/>
      <c r="E1203" s="157"/>
    </row>
    <row r="1204" spans="1:5" ht="12.75" customHeight="1">
      <c r="A1204" s="144">
        <v>11</v>
      </c>
      <c r="B1204" s="541" t="s">
        <v>180</v>
      </c>
      <c r="C1204" s="542"/>
      <c r="D1204" s="158"/>
      <c r="E1204" s="157"/>
    </row>
    <row r="1205" spans="1:5" ht="12.75" customHeight="1">
      <c r="A1205" s="144">
        <v>12</v>
      </c>
      <c r="B1205" s="541" t="s">
        <v>181</v>
      </c>
      <c r="C1205" s="542"/>
      <c r="D1205" s="158"/>
      <c r="E1205" s="157"/>
    </row>
    <row r="1206" spans="1:5" ht="12.75" customHeight="1">
      <c r="A1206" s="144">
        <v>13</v>
      </c>
      <c r="B1206" s="541" t="s">
        <v>182</v>
      </c>
      <c r="C1206" s="542"/>
      <c r="D1206" s="158"/>
      <c r="E1206" s="157"/>
    </row>
    <row r="1207" spans="1:5" ht="12.75" customHeight="1">
      <c r="A1207" s="144">
        <v>14</v>
      </c>
      <c r="B1207" s="541" t="s">
        <v>183</v>
      </c>
      <c r="C1207" s="542"/>
      <c r="D1207" s="158"/>
      <c r="E1207" s="157"/>
    </row>
    <row r="1208" spans="1:5" ht="12.75" customHeight="1">
      <c r="A1208" s="144">
        <v>15</v>
      </c>
      <c r="B1208" s="552" t="s">
        <v>184</v>
      </c>
      <c r="C1208" s="542"/>
      <c r="D1208" s="158"/>
      <c r="E1208" s="157"/>
    </row>
    <row r="1209" spans="1:5" ht="12.75" customHeight="1">
      <c r="A1209" s="144">
        <v>16</v>
      </c>
      <c r="B1209" s="541" t="s">
        <v>185</v>
      </c>
      <c r="C1209" s="542"/>
      <c r="D1209" s="158"/>
      <c r="E1209" s="249"/>
    </row>
    <row r="1210" spans="1:5" ht="12.75" customHeight="1">
      <c r="A1210" s="144">
        <v>17</v>
      </c>
      <c r="B1210" s="541" t="s">
        <v>186</v>
      </c>
      <c r="C1210" s="542"/>
      <c r="D1210" s="158"/>
      <c r="E1210" s="157"/>
    </row>
    <row r="1211" spans="1:5" ht="12.75" customHeight="1">
      <c r="A1211" s="146">
        <v>18</v>
      </c>
      <c r="B1211" s="543" t="s">
        <v>187</v>
      </c>
      <c r="C1211" s="544"/>
      <c r="D1211" s="159"/>
      <c r="E1211" s="160"/>
    </row>
    <row r="1212" spans="1:5">
      <c r="A1212" s="545" t="s">
        <v>167</v>
      </c>
      <c r="B1212" s="546"/>
      <c r="C1212" s="547"/>
      <c r="D1212" s="86">
        <f>COUNTA(D1194:D1211)</f>
        <v>1</v>
      </c>
      <c r="E1212" s="123"/>
    </row>
    <row r="1213" spans="1:5">
      <c r="A1213" s="548" t="s">
        <v>168</v>
      </c>
      <c r="B1213" s="549"/>
      <c r="C1213" s="148"/>
      <c r="D1213" s="142"/>
      <c r="E1213" s="86">
        <f>COUNTA(E1194:E1211)</f>
        <v>0</v>
      </c>
    </row>
    <row r="1214" spans="1:5">
      <c r="A1214" s="147"/>
      <c r="B1214" s="148"/>
      <c r="C1214" s="148"/>
      <c r="D1214" s="149"/>
      <c r="E1214" s="143"/>
    </row>
    <row r="1215" spans="1:5">
      <c r="A1215" s="550" t="s">
        <v>420</v>
      </c>
      <c r="B1215" s="551"/>
      <c r="C1215" s="152">
        <f>IF(AND(D1212&gt;=1,D1212&lt;=5),5,IF(AND(D1212&gt;5,D1212&lt;=11),10,IF(AND(D1212&gt;11,D1212&lt;=18),20,"ERROR")))</f>
        <v>5</v>
      </c>
      <c r="D1215" s="489" t="str">
        <f>IF(AND(D1212&gt;=1,D1212&lt;=5),"Moderado",IF(AND(D1212&gt;5,D1212&lt;=11),"Mayor",IF(AND(D1212&gt;11,D1212&lt;=18),"Catastrofico","ERROR")))</f>
        <v>Moderado</v>
      </c>
      <c r="E1215" s="491"/>
    </row>
    <row r="1216" spans="1:5">
      <c r="A1216" s="85"/>
      <c r="B1216" s="153"/>
      <c r="C1216" s="151"/>
      <c r="D1216" s="155"/>
      <c r="E1216" s="154"/>
    </row>
    <row r="1217" spans="1:5">
      <c r="A1217" s="138" t="s">
        <v>414</v>
      </c>
      <c r="C1217" s="86">
        <f>IF(AND(D1212&gt;=1,D1212&lt;=5),D1212,"")</f>
        <v>1</v>
      </c>
      <c r="D1217" s="530" t="s">
        <v>369</v>
      </c>
      <c r="E1217" s="530"/>
    </row>
    <row r="1218" spans="1:5">
      <c r="A1218" s="138" t="s">
        <v>415</v>
      </c>
      <c r="C1218" s="86" t="str">
        <f>IF(AND(D1212&gt;5,D1212&lt;=11),D1212,"")</f>
        <v/>
      </c>
      <c r="D1218" s="531" t="s">
        <v>370</v>
      </c>
      <c r="E1218" s="531"/>
    </row>
    <row r="1219" spans="1:5">
      <c r="A1219" s="138" t="s">
        <v>416</v>
      </c>
      <c r="C1219" s="86" t="str">
        <f>IF(AND(D1212&gt;11,D1212&lt;=18),D1212,"")</f>
        <v/>
      </c>
      <c r="D1219" s="532" t="s">
        <v>371</v>
      </c>
      <c r="E1219" s="532"/>
    </row>
    <row r="1220" spans="1:5">
      <c r="A1220" s="150" t="s">
        <v>418</v>
      </c>
      <c r="B1220" s="85"/>
      <c r="C1220" s="85"/>
      <c r="D1220" s="145"/>
      <c r="E1220" s="139"/>
    </row>
    <row r="1221" spans="1:5">
      <c r="A1221" s="533">
        <f>Mapa!E45</f>
        <v>36</v>
      </c>
      <c r="B1221" s="536" t="str">
        <f>Mapa!F45</f>
        <v>Seguridad en el manejo de las claves por parte de los usuarios.</v>
      </c>
      <c r="C1221" s="536"/>
      <c r="D1221" s="537"/>
      <c r="E1221" s="538"/>
    </row>
    <row r="1222" spans="1:5">
      <c r="A1222" s="534"/>
      <c r="B1222" s="537"/>
      <c r="C1222" s="537"/>
      <c r="D1222" s="537"/>
      <c r="E1222" s="538"/>
    </row>
    <row r="1223" spans="1:5">
      <c r="A1223" s="535"/>
      <c r="B1223" s="539"/>
      <c r="C1223" s="539"/>
      <c r="D1223" s="539"/>
      <c r="E1223" s="540"/>
    </row>
    <row r="1225" spans="1:5" ht="19.5" customHeight="1">
      <c r="A1225" s="553" t="s">
        <v>163</v>
      </c>
      <c r="B1225" s="554"/>
      <c r="C1225" s="554"/>
      <c r="D1225" s="554"/>
      <c r="E1225" s="555"/>
    </row>
    <row r="1226" spans="1:5" ht="18.75" customHeight="1">
      <c r="A1226" s="556" t="s">
        <v>1</v>
      </c>
      <c r="B1226" s="511" t="s">
        <v>169</v>
      </c>
      <c r="C1226" s="558"/>
      <c r="D1226" s="553" t="s">
        <v>164</v>
      </c>
      <c r="E1226" s="555"/>
    </row>
    <row r="1227" spans="1:5" ht="15.75" customHeight="1">
      <c r="A1227" s="557"/>
      <c r="B1227" s="514"/>
      <c r="C1227" s="497"/>
      <c r="D1227" s="86" t="s">
        <v>165</v>
      </c>
      <c r="E1227" s="86" t="s">
        <v>166</v>
      </c>
    </row>
    <row r="1228" spans="1:5" ht="12.75" customHeight="1">
      <c r="A1228" s="144">
        <v>1</v>
      </c>
      <c r="B1228" s="559" t="s">
        <v>170</v>
      </c>
      <c r="C1228" s="560"/>
      <c r="D1228" s="156"/>
      <c r="E1228" s="157"/>
    </row>
    <row r="1229" spans="1:5" ht="12.75" customHeight="1">
      <c r="A1229" s="144">
        <v>2</v>
      </c>
      <c r="B1229" s="552" t="s">
        <v>171</v>
      </c>
      <c r="C1229" s="542"/>
      <c r="D1229" s="158" t="s">
        <v>417</v>
      </c>
      <c r="E1229" s="157"/>
    </row>
    <row r="1230" spans="1:5" ht="12.75" customHeight="1">
      <c r="A1230" s="144">
        <v>3</v>
      </c>
      <c r="B1230" s="552" t="s">
        <v>172</v>
      </c>
      <c r="C1230" s="542"/>
      <c r="D1230" s="158"/>
      <c r="E1230" s="157"/>
    </row>
    <row r="1231" spans="1:5" ht="12.75" customHeight="1">
      <c r="A1231" s="144">
        <v>4</v>
      </c>
      <c r="B1231" s="552" t="s">
        <v>173</v>
      </c>
      <c r="C1231" s="542"/>
      <c r="D1231" s="158"/>
      <c r="E1231" s="157"/>
    </row>
    <row r="1232" spans="1:5" ht="12.75" customHeight="1">
      <c r="A1232" s="144">
        <v>5</v>
      </c>
      <c r="B1232" s="541" t="s">
        <v>174</v>
      </c>
      <c r="C1232" s="542"/>
      <c r="D1232" s="158"/>
      <c r="E1232" s="157"/>
    </row>
    <row r="1233" spans="1:5" ht="12.75" customHeight="1">
      <c r="A1233" s="144">
        <v>6</v>
      </c>
      <c r="B1233" s="541" t="s">
        <v>175</v>
      </c>
      <c r="C1233" s="542"/>
      <c r="D1233" s="158"/>
      <c r="E1233" s="157"/>
    </row>
    <row r="1234" spans="1:5" ht="12.75" customHeight="1">
      <c r="A1234" s="144">
        <v>7</v>
      </c>
      <c r="B1234" s="541" t="s">
        <v>176</v>
      </c>
      <c r="C1234" s="542"/>
      <c r="D1234" s="158"/>
      <c r="E1234" s="157"/>
    </row>
    <row r="1235" spans="1:5" ht="12.75" customHeight="1">
      <c r="A1235" s="144">
        <v>8</v>
      </c>
      <c r="B1235" s="561" t="s">
        <v>177</v>
      </c>
      <c r="C1235" s="542"/>
      <c r="D1235" s="158"/>
      <c r="E1235" s="249"/>
    </row>
    <row r="1236" spans="1:5" ht="12.75" customHeight="1">
      <c r="A1236" s="144">
        <v>9</v>
      </c>
      <c r="B1236" s="541" t="s">
        <v>178</v>
      </c>
      <c r="C1236" s="542"/>
      <c r="D1236" s="158"/>
      <c r="E1236" s="249"/>
    </row>
    <row r="1237" spans="1:5" ht="12.75" customHeight="1">
      <c r="A1237" s="144">
        <v>10</v>
      </c>
      <c r="B1237" s="541" t="s">
        <v>179</v>
      </c>
      <c r="C1237" s="542"/>
      <c r="D1237" s="158"/>
      <c r="E1237" s="157"/>
    </row>
    <row r="1238" spans="1:5" ht="12.75" customHeight="1">
      <c r="A1238" s="144">
        <v>11</v>
      </c>
      <c r="B1238" s="541" t="s">
        <v>180</v>
      </c>
      <c r="C1238" s="542"/>
      <c r="D1238" s="158"/>
      <c r="E1238" s="157"/>
    </row>
    <row r="1239" spans="1:5" ht="12.75" customHeight="1">
      <c r="A1239" s="144">
        <v>12</v>
      </c>
      <c r="B1239" s="541" t="s">
        <v>181</v>
      </c>
      <c r="C1239" s="542"/>
      <c r="D1239" s="158"/>
      <c r="E1239" s="157"/>
    </row>
    <row r="1240" spans="1:5" ht="12.75" customHeight="1">
      <c r="A1240" s="144">
        <v>13</v>
      </c>
      <c r="B1240" s="541" t="s">
        <v>182</v>
      </c>
      <c r="C1240" s="542"/>
      <c r="D1240" s="158"/>
      <c r="E1240" s="157"/>
    </row>
    <row r="1241" spans="1:5" ht="12.75" customHeight="1">
      <c r="A1241" s="144">
        <v>14</v>
      </c>
      <c r="B1241" s="541" t="s">
        <v>183</v>
      </c>
      <c r="C1241" s="542"/>
      <c r="D1241" s="158"/>
      <c r="E1241" s="157"/>
    </row>
    <row r="1242" spans="1:5" ht="12.75" customHeight="1">
      <c r="A1242" s="144">
        <v>15</v>
      </c>
      <c r="B1242" s="552" t="s">
        <v>184</v>
      </c>
      <c r="C1242" s="542"/>
      <c r="D1242" s="158"/>
      <c r="E1242" s="157"/>
    </row>
    <row r="1243" spans="1:5" ht="12.75" customHeight="1">
      <c r="A1243" s="144">
        <v>16</v>
      </c>
      <c r="B1243" s="541" t="s">
        <v>185</v>
      </c>
      <c r="C1243" s="542"/>
      <c r="D1243" s="158"/>
      <c r="E1243" s="249"/>
    </row>
    <row r="1244" spans="1:5" ht="12.75" customHeight="1">
      <c r="A1244" s="144">
        <v>17</v>
      </c>
      <c r="B1244" s="541" t="s">
        <v>186</v>
      </c>
      <c r="C1244" s="542"/>
      <c r="D1244" s="158"/>
      <c r="E1244" s="157"/>
    </row>
    <row r="1245" spans="1:5" ht="12.75" customHeight="1">
      <c r="A1245" s="146">
        <v>18</v>
      </c>
      <c r="B1245" s="543" t="s">
        <v>187</v>
      </c>
      <c r="C1245" s="544"/>
      <c r="D1245" s="159"/>
      <c r="E1245" s="160"/>
    </row>
    <row r="1246" spans="1:5">
      <c r="A1246" s="545" t="s">
        <v>167</v>
      </c>
      <c r="B1246" s="546"/>
      <c r="C1246" s="547"/>
      <c r="D1246" s="86">
        <f>COUNTA(D1228:D1245)</f>
        <v>1</v>
      </c>
      <c r="E1246" s="123"/>
    </row>
    <row r="1247" spans="1:5">
      <c r="A1247" s="548" t="s">
        <v>168</v>
      </c>
      <c r="B1247" s="549"/>
      <c r="C1247" s="148"/>
      <c r="D1247" s="142"/>
      <c r="E1247" s="86">
        <f>COUNTA(E1228:E1245)</f>
        <v>0</v>
      </c>
    </row>
    <row r="1248" spans="1:5">
      <c r="A1248" s="147"/>
      <c r="B1248" s="148"/>
      <c r="C1248" s="148"/>
      <c r="D1248" s="149"/>
      <c r="E1248" s="143"/>
    </row>
    <row r="1249" spans="1:5">
      <c r="A1249" s="550" t="s">
        <v>420</v>
      </c>
      <c r="B1249" s="551"/>
      <c r="C1249" s="152">
        <f>IF(AND(D1246&gt;=1,D1246&lt;=5),5,IF(AND(D1246&gt;5,D1246&lt;=11),10,IF(AND(D1246&gt;11,D1246&lt;=18),20,"ERROR")))</f>
        <v>5</v>
      </c>
      <c r="D1249" s="489" t="str">
        <f>IF(AND(D1246&gt;=1,D1246&lt;=5),"Moderado",IF(AND(D1246&gt;5,D1246&lt;=11),"Mayor",IF(AND(D1246&gt;11,D1246&lt;=18),"Catastrofico","ERROR")))</f>
        <v>Moderado</v>
      </c>
      <c r="E1249" s="491"/>
    </row>
    <row r="1250" spans="1:5">
      <c r="A1250" s="85"/>
      <c r="B1250" s="153"/>
      <c r="C1250" s="151"/>
      <c r="D1250" s="155"/>
      <c r="E1250" s="154"/>
    </row>
    <row r="1251" spans="1:5">
      <c r="A1251" s="138" t="s">
        <v>414</v>
      </c>
      <c r="C1251" s="86">
        <f>IF(AND(D1246&gt;=1,D1246&lt;=5),D1246,"")</f>
        <v>1</v>
      </c>
      <c r="D1251" s="530" t="s">
        <v>369</v>
      </c>
      <c r="E1251" s="530"/>
    </row>
    <row r="1252" spans="1:5">
      <c r="A1252" s="138" t="s">
        <v>415</v>
      </c>
      <c r="C1252" s="86" t="str">
        <f>IF(AND(D1246&gt;5,D1246&lt;=11),D1246,"")</f>
        <v/>
      </c>
      <c r="D1252" s="531" t="s">
        <v>370</v>
      </c>
      <c r="E1252" s="531"/>
    </row>
    <row r="1253" spans="1:5">
      <c r="A1253" s="138" t="s">
        <v>416</v>
      </c>
      <c r="C1253" s="86" t="str">
        <f>IF(AND(D1246&gt;11,D1246&lt;=18),D1246,"")</f>
        <v/>
      </c>
      <c r="D1253" s="532" t="s">
        <v>371</v>
      </c>
      <c r="E1253" s="532"/>
    </row>
    <row r="1254" spans="1:5">
      <c r="A1254" s="150" t="s">
        <v>418</v>
      </c>
      <c r="B1254" s="85"/>
      <c r="C1254" s="85"/>
      <c r="D1254" s="145"/>
      <c r="E1254" s="139"/>
    </row>
    <row r="1255" spans="1:5" ht="12.75" customHeight="1">
      <c r="A1255" s="533">
        <f>Mapa!E46</f>
        <v>37</v>
      </c>
      <c r="B1255" s="536" t="str">
        <f>Mapa!F46</f>
        <v>- Realizar cambios en la información favoreciendo intereses personales. 
- Cambiar o tergiversar información.
- Ocultar a la ciudadanía la información de carácter  público</v>
      </c>
      <c r="C1255" s="536"/>
      <c r="D1255" s="537"/>
      <c r="E1255" s="538"/>
    </row>
    <row r="1256" spans="1:5">
      <c r="A1256" s="534"/>
      <c r="B1256" s="537"/>
      <c r="C1256" s="537"/>
      <c r="D1256" s="537"/>
      <c r="E1256" s="538"/>
    </row>
    <row r="1257" spans="1:5">
      <c r="A1257" s="535"/>
      <c r="B1257" s="539"/>
      <c r="C1257" s="539"/>
      <c r="D1257" s="539"/>
      <c r="E1257" s="540"/>
    </row>
    <row r="1259" spans="1:5" ht="19.5" customHeight="1">
      <c r="A1259" s="553" t="s">
        <v>163</v>
      </c>
      <c r="B1259" s="554"/>
      <c r="C1259" s="554"/>
      <c r="D1259" s="554"/>
      <c r="E1259" s="555"/>
    </row>
    <row r="1260" spans="1:5" ht="18.75" customHeight="1">
      <c r="A1260" s="556" t="s">
        <v>1</v>
      </c>
      <c r="B1260" s="511" t="s">
        <v>169</v>
      </c>
      <c r="C1260" s="558"/>
      <c r="D1260" s="553" t="s">
        <v>164</v>
      </c>
      <c r="E1260" s="555"/>
    </row>
    <row r="1261" spans="1:5" ht="15.75" customHeight="1">
      <c r="A1261" s="557"/>
      <c r="B1261" s="514"/>
      <c r="C1261" s="497"/>
      <c r="D1261" s="86" t="s">
        <v>165</v>
      </c>
      <c r="E1261" s="86" t="s">
        <v>166</v>
      </c>
    </row>
    <row r="1262" spans="1:5" ht="12.75" customHeight="1">
      <c r="A1262" s="144">
        <v>1</v>
      </c>
      <c r="B1262" s="559" t="s">
        <v>170</v>
      </c>
      <c r="C1262" s="560"/>
      <c r="D1262" s="156"/>
      <c r="E1262" s="157"/>
    </row>
    <row r="1263" spans="1:5" ht="12.75" customHeight="1">
      <c r="A1263" s="144">
        <v>2</v>
      </c>
      <c r="B1263" s="552" t="s">
        <v>171</v>
      </c>
      <c r="C1263" s="542"/>
      <c r="D1263" s="158" t="s">
        <v>417</v>
      </c>
      <c r="E1263" s="157"/>
    </row>
    <row r="1264" spans="1:5" ht="12.75" customHeight="1">
      <c r="A1264" s="144">
        <v>3</v>
      </c>
      <c r="B1264" s="552" t="s">
        <v>172</v>
      </c>
      <c r="C1264" s="542"/>
      <c r="D1264" s="158"/>
      <c r="E1264" s="157"/>
    </row>
    <row r="1265" spans="1:5" ht="12.75" customHeight="1">
      <c r="A1265" s="144">
        <v>4</v>
      </c>
      <c r="B1265" s="552" t="s">
        <v>173</v>
      </c>
      <c r="C1265" s="542"/>
      <c r="D1265" s="158"/>
      <c r="E1265" s="157"/>
    </row>
    <row r="1266" spans="1:5" ht="12.75" customHeight="1">
      <c r="A1266" s="144">
        <v>5</v>
      </c>
      <c r="B1266" s="541" t="s">
        <v>174</v>
      </c>
      <c r="C1266" s="542"/>
      <c r="D1266" s="158"/>
      <c r="E1266" s="157"/>
    </row>
    <row r="1267" spans="1:5" ht="12.75" customHeight="1">
      <c r="A1267" s="144">
        <v>6</v>
      </c>
      <c r="B1267" s="541" t="s">
        <v>175</v>
      </c>
      <c r="C1267" s="542"/>
      <c r="D1267" s="158"/>
      <c r="E1267" s="157"/>
    </row>
    <row r="1268" spans="1:5" ht="12.75" customHeight="1">
      <c r="A1268" s="144">
        <v>7</v>
      </c>
      <c r="B1268" s="541" t="s">
        <v>176</v>
      </c>
      <c r="C1268" s="542"/>
      <c r="D1268" s="158"/>
      <c r="E1268" s="157"/>
    </row>
    <row r="1269" spans="1:5" ht="12.75" customHeight="1">
      <c r="A1269" s="144">
        <v>8</v>
      </c>
      <c r="B1269" s="561" t="s">
        <v>177</v>
      </c>
      <c r="C1269" s="542"/>
      <c r="D1269" s="158"/>
      <c r="E1269" s="249"/>
    </row>
    <row r="1270" spans="1:5" ht="12.75" customHeight="1">
      <c r="A1270" s="144">
        <v>9</v>
      </c>
      <c r="B1270" s="541" t="s">
        <v>178</v>
      </c>
      <c r="C1270" s="542"/>
      <c r="D1270" s="158"/>
      <c r="E1270" s="249"/>
    </row>
    <row r="1271" spans="1:5" ht="12.75" customHeight="1">
      <c r="A1271" s="144">
        <v>10</v>
      </c>
      <c r="B1271" s="541" t="s">
        <v>179</v>
      </c>
      <c r="C1271" s="542"/>
      <c r="D1271" s="158"/>
      <c r="E1271" s="157"/>
    </row>
    <row r="1272" spans="1:5" ht="12.75" customHeight="1">
      <c r="A1272" s="144">
        <v>11</v>
      </c>
      <c r="B1272" s="541" t="s">
        <v>180</v>
      </c>
      <c r="C1272" s="542"/>
      <c r="D1272" s="158"/>
      <c r="E1272" s="157"/>
    </row>
    <row r="1273" spans="1:5" ht="12.75" customHeight="1">
      <c r="A1273" s="144">
        <v>12</v>
      </c>
      <c r="B1273" s="541" t="s">
        <v>181</v>
      </c>
      <c r="C1273" s="542"/>
      <c r="D1273" s="158"/>
      <c r="E1273" s="157"/>
    </row>
    <row r="1274" spans="1:5" ht="12.75" customHeight="1">
      <c r="A1274" s="144">
        <v>13</v>
      </c>
      <c r="B1274" s="541" t="s">
        <v>182</v>
      </c>
      <c r="C1274" s="542"/>
      <c r="D1274" s="158"/>
      <c r="E1274" s="157"/>
    </row>
    <row r="1275" spans="1:5" ht="12.75" customHeight="1">
      <c r="A1275" s="144">
        <v>14</v>
      </c>
      <c r="B1275" s="541" t="s">
        <v>183</v>
      </c>
      <c r="C1275" s="542"/>
      <c r="D1275" s="158"/>
      <c r="E1275" s="157"/>
    </row>
    <row r="1276" spans="1:5" ht="12.75" customHeight="1">
      <c r="A1276" s="144">
        <v>15</v>
      </c>
      <c r="B1276" s="552" t="s">
        <v>184</v>
      </c>
      <c r="C1276" s="542"/>
      <c r="D1276" s="158"/>
      <c r="E1276" s="157"/>
    </row>
    <row r="1277" spans="1:5" ht="12.75" customHeight="1">
      <c r="A1277" s="144">
        <v>16</v>
      </c>
      <c r="B1277" s="541" t="s">
        <v>185</v>
      </c>
      <c r="C1277" s="542"/>
      <c r="D1277" s="158"/>
      <c r="E1277" s="249"/>
    </row>
    <row r="1278" spans="1:5" ht="12.75" customHeight="1">
      <c r="A1278" s="144">
        <v>17</v>
      </c>
      <c r="B1278" s="541" t="s">
        <v>186</v>
      </c>
      <c r="C1278" s="542"/>
      <c r="D1278" s="158"/>
      <c r="E1278" s="157"/>
    </row>
    <row r="1279" spans="1:5" ht="12.75" customHeight="1">
      <c r="A1279" s="146">
        <v>18</v>
      </c>
      <c r="B1279" s="543" t="s">
        <v>187</v>
      </c>
      <c r="C1279" s="544"/>
      <c r="D1279" s="159"/>
      <c r="E1279" s="160"/>
    </row>
    <row r="1280" spans="1:5">
      <c r="A1280" s="545" t="s">
        <v>167</v>
      </c>
      <c r="B1280" s="546"/>
      <c r="C1280" s="547"/>
      <c r="D1280" s="86">
        <f>COUNTA(D1262:D1279)</f>
        <v>1</v>
      </c>
      <c r="E1280" s="123"/>
    </row>
    <row r="1281" spans="1:5">
      <c r="A1281" s="548" t="s">
        <v>168</v>
      </c>
      <c r="B1281" s="549"/>
      <c r="C1281" s="148"/>
      <c r="D1281" s="142"/>
      <c r="E1281" s="86">
        <f>COUNTA(E1262:E1279)</f>
        <v>0</v>
      </c>
    </row>
    <row r="1282" spans="1:5">
      <c r="A1282" s="147"/>
      <c r="B1282" s="148"/>
      <c r="C1282" s="148"/>
      <c r="D1282" s="149"/>
      <c r="E1282" s="143"/>
    </row>
    <row r="1283" spans="1:5">
      <c r="A1283" s="550" t="s">
        <v>420</v>
      </c>
      <c r="B1283" s="551"/>
      <c r="C1283" s="152">
        <f>IF(AND(D1280&gt;=1,D1280&lt;=5),5,IF(AND(D1280&gt;5,D1280&lt;=11),10,IF(AND(D1280&gt;11,D1280&lt;=18),20,"ERROR")))</f>
        <v>5</v>
      </c>
      <c r="D1283" s="489" t="str">
        <f>IF(AND(D1280&gt;=1,D1280&lt;=5),"Moderado",IF(AND(D1280&gt;5,D1280&lt;=11),"Mayor",IF(AND(D1280&gt;11,D1280&lt;=18),"Catastrofico","ERROR")))</f>
        <v>Moderado</v>
      </c>
      <c r="E1283" s="491"/>
    </row>
    <row r="1284" spans="1:5">
      <c r="A1284" s="85"/>
      <c r="B1284" s="153"/>
      <c r="C1284" s="151"/>
      <c r="D1284" s="155"/>
      <c r="E1284" s="154"/>
    </row>
    <row r="1285" spans="1:5">
      <c r="A1285" s="138" t="s">
        <v>414</v>
      </c>
      <c r="C1285" s="86">
        <f>IF(AND(D1280&gt;=1,D1280&lt;=5),D1280,"")</f>
        <v>1</v>
      </c>
      <c r="D1285" s="530" t="s">
        <v>369</v>
      </c>
      <c r="E1285" s="530"/>
    </row>
    <row r="1286" spans="1:5">
      <c r="A1286" s="138" t="s">
        <v>415</v>
      </c>
      <c r="C1286" s="86" t="str">
        <f>IF(AND(D1280&gt;5,D1280&lt;=11),D1280,"")</f>
        <v/>
      </c>
      <c r="D1286" s="531" t="s">
        <v>370</v>
      </c>
      <c r="E1286" s="531"/>
    </row>
    <row r="1287" spans="1:5">
      <c r="A1287" s="138" t="s">
        <v>416</v>
      </c>
      <c r="C1287" s="86" t="str">
        <f>IF(AND(D1280&gt;11,D1280&lt;=18),D1280,"")</f>
        <v/>
      </c>
      <c r="D1287" s="532" t="s">
        <v>371</v>
      </c>
      <c r="E1287" s="532"/>
    </row>
    <row r="1288" spans="1:5">
      <c r="A1288" s="150" t="s">
        <v>418</v>
      </c>
      <c r="B1288" s="85"/>
      <c r="C1288" s="85"/>
      <c r="D1288" s="145"/>
      <c r="E1288" s="139"/>
    </row>
    <row r="1289" spans="1:5" ht="12.75" customHeight="1">
      <c r="A1289" s="533">
        <f>Mapa!E47</f>
        <v>38</v>
      </c>
      <c r="B1289" s="536" t="str">
        <f>Mapa!F47</f>
        <v>En el trámite de expediente puede presentarse bien sea el hurto, robo o pérdida de expedientes completos o la mutilación de folios, lo cual podría entorpecer la disponibilidad, veracidad y exactitud de la información.</v>
      </c>
      <c r="C1289" s="536"/>
      <c r="D1289" s="537"/>
      <c r="E1289" s="538"/>
    </row>
    <row r="1290" spans="1:5">
      <c r="A1290" s="534"/>
      <c r="B1290" s="537"/>
      <c r="C1290" s="537"/>
      <c r="D1290" s="537"/>
      <c r="E1290" s="538"/>
    </row>
    <row r="1291" spans="1:5">
      <c r="A1291" s="535"/>
      <c r="B1291" s="539"/>
      <c r="C1291" s="539"/>
      <c r="D1291" s="539"/>
      <c r="E1291" s="540"/>
    </row>
    <row r="1293" spans="1:5" ht="19.5" customHeight="1">
      <c r="A1293" s="553" t="s">
        <v>163</v>
      </c>
      <c r="B1293" s="554"/>
      <c r="C1293" s="554"/>
      <c r="D1293" s="554"/>
      <c r="E1293" s="555"/>
    </row>
    <row r="1294" spans="1:5" ht="18.75" customHeight="1">
      <c r="A1294" s="556" t="s">
        <v>1</v>
      </c>
      <c r="B1294" s="511" t="s">
        <v>169</v>
      </c>
      <c r="C1294" s="558"/>
      <c r="D1294" s="553" t="s">
        <v>164</v>
      </c>
      <c r="E1294" s="555"/>
    </row>
    <row r="1295" spans="1:5" ht="15.75" customHeight="1">
      <c r="A1295" s="557"/>
      <c r="B1295" s="514"/>
      <c r="C1295" s="497"/>
      <c r="D1295" s="86" t="s">
        <v>165</v>
      </c>
      <c r="E1295" s="86" t="s">
        <v>166</v>
      </c>
    </row>
    <row r="1296" spans="1:5" ht="12.75" customHeight="1">
      <c r="A1296" s="144">
        <v>1</v>
      </c>
      <c r="B1296" s="559" t="s">
        <v>170</v>
      </c>
      <c r="C1296" s="560"/>
      <c r="D1296" s="156"/>
      <c r="E1296" s="157"/>
    </row>
    <row r="1297" spans="1:5" ht="12.75" customHeight="1">
      <c r="A1297" s="144">
        <v>2</v>
      </c>
      <c r="B1297" s="552" t="s">
        <v>171</v>
      </c>
      <c r="C1297" s="542"/>
      <c r="D1297" s="158" t="s">
        <v>417</v>
      </c>
      <c r="E1297" s="157"/>
    </row>
    <row r="1298" spans="1:5" ht="12.75" customHeight="1">
      <c r="A1298" s="144">
        <v>3</v>
      </c>
      <c r="B1298" s="552" t="s">
        <v>172</v>
      </c>
      <c r="C1298" s="542"/>
      <c r="D1298" s="158"/>
      <c r="E1298" s="157"/>
    </row>
    <row r="1299" spans="1:5" ht="12.75" customHeight="1">
      <c r="A1299" s="144">
        <v>4</v>
      </c>
      <c r="B1299" s="552" t="s">
        <v>173</v>
      </c>
      <c r="C1299" s="542"/>
      <c r="D1299" s="158"/>
      <c r="E1299" s="157"/>
    </row>
    <row r="1300" spans="1:5" ht="12.75" customHeight="1">
      <c r="A1300" s="144">
        <v>5</v>
      </c>
      <c r="B1300" s="541" t="s">
        <v>174</v>
      </c>
      <c r="C1300" s="542"/>
      <c r="D1300" s="158"/>
      <c r="E1300" s="157"/>
    </row>
    <row r="1301" spans="1:5" ht="12.75" customHeight="1">
      <c r="A1301" s="144">
        <v>6</v>
      </c>
      <c r="B1301" s="541" t="s">
        <v>175</v>
      </c>
      <c r="C1301" s="542"/>
      <c r="D1301" s="158"/>
      <c r="E1301" s="157"/>
    </row>
    <row r="1302" spans="1:5" ht="12.75" customHeight="1">
      <c r="A1302" s="144">
        <v>7</v>
      </c>
      <c r="B1302" s="541" t="s">
        <v>176</v>
      </c>
      <c r="C1302" s="542"/>
      <c r="D1302" s="158"/>
      <c r="E1302" s="157"/>
    </row>
    <row r="1303" spans="1:5" ht="12.75" customHeight="1">
      <c r="A1303" s="144">
        <v>8</v>
      </c>
      <c r="B1303" s="561" t="s">
        <v>177</v>
      </c>
      <c r="C1303" s="542"/>
      <c r="D1303" s="158"/>
      <c r="E1303" s="249"/>
    </row>
    <row r="1304" spans="1:5" ht="12.75" customHeight="1">
      <c r="A1304" s="144">
        <v>9</v>
      </c>
      <c r="B1304" s="541" t="s">
        <v>178</v>
      </c>
      <c r="C1304" s="542"/>
      <c r="D1304" s="158"/>
      <c r="E1304" s="249"/>
    </row>
    <row r="1305" spans="1:5" ht="12.75" customHeight="1">
      <c r="A1305" s="144">
        <v>10</v>
      </c>
      <c r="B1305" s="541" t="s">
        <v>179</v>
      </c>
      <c r="C1305" s="542"/>
      <c r="D1305" s="158"/>
      <c r="E1305" s="157"/>
    </row>
    <row r="1306" spans="1:5" ht="12.75" customHeight="1">
      <c r="A1306" s="144">
        <v>11</v>
      </c>
      <c r="B1306" s="541" t="s">
        <v>180</v>
      </c>
      <c r="C1306" s="542"/>
      <c r="D1306" s="158"/>
      <c r="E1306" s="157"/>
    </row>
    <row r="1307" spans="1:5" ht="12.75" customHeight="1">
      <c r="A1307" s="144">
        <v>12</v>
      </c>
      <c r="B1307" s="541" t="s">
        <v>181</v>
      </c>
      <c r="C1307" s="542"/>
      <c r="D1307" s="158"/>
      <c r="E1307" s="157"/>
    </row>
    <row r="1308" spans="1:5" ht="12.75" customHeight="1">
      <c r="A1308" s="144">
        <v>13</v>
      </c>
      <c r="B1308" s="541" t="s">
        <v>182</v>
      </c>
      <c r="C1308" s="542"/>
      <c r="D1308" s="158"/>
      <c r="E1308" s="157"/>
    </row>
    <row r="1309" spans="1:5" ht="12.75" customHeight="1">
      <c r="A1309" s="144">
        <v>14</v>
      </c>
      <c r="B1309" s="541" t="s">
        <v>183</v>
      </c>
      <c r="C1309" s="542"/>
      <c r="D1309" s="158"/>
      <c r="E1309" s="157"/>
    </row>
    <row r="1310" spans="1:5" ht="12.75" customHeight="1">
      <c r="A1310" s="144">
        <v>15</v>
      </c>
      <c r="B1310" s="552" t="s">
        <v>184</v>
      </c>
      <c r="C1310" s="542"/>
      <c r="D1310" s="158"/>
      <c r="E1310" s="157"/>
    </row>
    <row r="1311" spans="1:5" ht="12.75" customHeight="1">
      <c r="A1311" s="144">
        <v>16</v>
      </c>
      <c r="B1311" s="541" t="s">
        <v>185</v>
      </c>
      <c r="C1311" s="542"/>
      <c r="D1311" s="158"/>
      <c r="E1311" s="249"/>
    </row>
    <row r="1312" spans="1:5" ht="12.75" customHeight="1">
      <c r="A1312" s="144">
        <v>17</v>
      </c>
      <c r="B1312" s="541" t="s">
        <v>186</v>
      </c>
      <c r="C1312" s="542"/>
      <c r="D1312" s="158"/>
      <c r="E1312" s="157"/>
    </row>
    <row r="1313" spans="1:5" ht="12.75" customHeight="1">
      <c r="A1313" s="146">
        <v>18</v>
      </c>
      <c r="B1313" s="543" t="s">
        <v>187</v>
      </c>
      <c r="C1313" s="544"/>
      <c r="D1313" s="159"/>
      <c r="E1313" s="160"/>
    </row>
    <row r="1314" spans="1:5">
      <c r="A1314" s="545" t="s">
        <v>167</v>
      </c>
      <c r="B1314" s="546"/>
      <c r="C1314" s="547"/>
      <c r="D1314" s="86">
        <f>COUNTA(D1296:D1313)</f>
        <v>1</v>
      </c>
      <c r="E1314" s="123"/>
    </row>
    <row r="1315" spans="1:5">
      <c r="A1315" s="548" t="s">
        <v>168</v>
      </c>
      <c r="B1315" s="549"/>
      <c r="C1315" s="148"/>
      <c r="D1315" s="142"/>
      <c r="E1315" s="86">
        <f>COUNTA(E1296:E1313)</f>
        <v>0</v>
      </c>
    </row>
    <row r="1316" spans="1:5">
      <c r="A1316" s="147"/>
      <c r="B1316" s="148"/>
      <c r="C1316" s="148"/>
      <c r="D1316" s="149"/>
      <c r="E1316" s="143"/>
    </row>
    <row r="1317" spans="1:5">
      <c r="A1317" s="550" t="s">
        <v>420</v>
      </c>
      <c r="B1317" s="551"/>
      <c r="C1317" s="152">
        <f>IF(AND(D1314&gt;=1,D1314&lt;=5),5,IF(AND(D1314&gt;5,D1314&lt;=11),10,IF(AND(D1314&gt;11,D1314&lt;=18),20,"ERROR")))</f>
        <v>5</v>
      </c>
      <c r="D1317" s="489" t="str">
        <f>IF(AND(D1314&gt;=1,D1314&lt;=5),"Moderado",IF(AND(D1314&gt;5,D1314&lt;=11),"Mayor",IF(AND(D1314&gt;11,D1314&lt;=18),"Catastrofico","ERROR")))</f>
        <v>Moderado</v>
      </c>
      <c r="E1317" s="491"/>
    </row>
    <row r="1318" spans="1:5">
      <c r="A1318" s="85"/>
      <c r="B1318" s="153"/>
      <c r="C1318" s="151"/>
      <c r="D1318" s="155"/>
      <c r="E1318" s="154"/>
    </row>
    <row r="1319" spans="1:5">
      <c r="A1319" s="138" t="s">
        <v>414</v>
      </c>
      <c r="C1319" s="86">
        <f>IF(AND(D1314&gt;=1,D1314&lt;=5),D1314,"")</f>
        <v>1</v>
      </c>
      <c r="D1319" s="530" t="s">
        <v>369</v>
      </c>
      <c r="E1319" s="530"/>
    </row>
    <row r="1320" spans="1:5">
      <c r="A1320" s="138" t="s">
        <v>415</v>
      </c>
      <c r="C1320" s="86" t="str">
        <f>IF(AND(D1314&gt;5,D1314&lt;=11),D1314,"")</f>
        <v/>
      </c>
      <c r="D1320" s="531" t="s">
        <v>370</v>
      </c>
      <c r="E1320" s="531"/>
    </row>
    <row r="1321" spans="1:5">
      <c r="A1321" s="138" t="s">
        <v>416</v>
      </c>
      <c r="C1321" s="86" t="str">
        <f>IF(AND(D1314&gt;11,D1314&lt;=18),D1314,"")</f>
        <v/>
      </c>
      <c r="D1321" s="532" t="s">
        <v>371</v>
      </c>
      <c r="E1321" s="532"/>
    </row>
    <row r="1322" spans="1:5">
      <c r="A1322" s="150" t="s">
        <v>418</v>
      </c>
      <c r="B1322" s="85"/>
      <c r="C1322" s="85"/>
      <c r="D1322" s="145"/>
      <c r="E1322" s="139"/>
    </row>
    <row r="1323" spans="1:5" ht="12.75" customHeight="1">
      <c r="A1323" s="533">
        <f>Mapa!E48</f>
        <v>39</v>
      </c>
      <c r="B1323" s="536" t="str">
        <f>Mapa!F48</f>
        <v>No presentar exigencias y rigurosidad en el manejo documental, archivo y pérdida de algún expediente con el fin de favorecer intereses personales,</v>
      </c>
      <c r="C1323" s="536"/>
      <c r="D1323" s="537"/>
      <c r="E1323" s="538"/>
    </row>
    <row r="1324" spans="1:5">
      <c r="A1324" s="534"/>
      <c r="B1324" s="537"/>
      <c r="C1324" s="537"/>
      <c r="D1324" s="537"/>
      <c r="E1324" s="538"/>
    </row>
    <row r="1325" spans="1:5">
      <c r="A1325" s="535"/>
      <c r="B1325" s="539"/>
      <c r="C1325" s="539"/>
      <c r="D1325" s="539"/>
      <c r="E1325" s="540"/>
    </row>
    <row r="1327" spans="1:5" ht="19.5" customHeight="1">
      <c r="A1327" s="553" t="s">
        <v>163</v>
      </c>
      <c r="B1327" s="554"/>
      <c r="C1327" s="554"/>
      <c r="D1327" s="554"/>
      <c r="E1327" s="555"/>
    </row>
    <row r="1328" spans="1:5" ht="18.75" customHeight="1">
      <c r="A1328" s="556" t="s">
        <v>1</v>
      </c>
      <c r="B1328" s="511" t="s">
        <v>169</v>
      </c>
      <c r="C1328" s="558"/>
      <c r="D1328" s="553" t="s">
        <v>164</v>
      </c>
      <c r="E1328" s="555"/>
    </row>
    <row r="1329" spans="1:5" ht="15.75" customHeight="1">
      <c r="A1329" s="557"/>
      <c r="B1329" s="514"/>
      <c r="C1329" s="497"/>
      <c r="D1329" s="86" t="s">
        <v>165</v>
      </c>
      <c r="E1329" s="86" t="s">
        <v>166</v>
      </c>
    </row>
    <row r="1330" spans="1:5" ht="12.75" customHeight="1">
      <c r="A1330" s="144">
        <v>1</v>
      </c>
      <c r="B1330" s="559" t="s">
        <v>170</v>
      </c>
      <c r="C1330" s="560"/>
      <c r="D1330" s="156" t="s">
        <v>615</v>
      </c>
      <c r="E1330" s="157"/>
    </row>
    <row r="1331" spans="1:5" ht="12.75" customHeight="1">
      <c r="A1331" s="144">
        <v>2</v>
      </c>
      <c r="B1331" s="552" t="s">
        <v>171</v>
      </c>
      <c r="C1331" s="542"/>
      <c r="D1331" s="158" t="s">
        <v>615</v>
      </c>
      <c r="E1331" s="157"/>
    </row>
    <row r="1332" spans="1:5" ht="12.75" customHeight="1">
      <c r="A1332" s="144">
        <v>3</v>
      </c>
      <c r="B1332" s="552" t="s">
        <v>172</v>
      </c>
      <c r="C1332" s="542"/>
      <c r="D1332" s="158"/>
      <c r="E1332" s="157" t="s">
        <v>615</v>
      </c>
    </row>
    <row r="1333" spans="1:5" ht="12.75" customHeight="1">
      <c r="A1333" s="144">
        <v>4</v>
      </c>
      <c r="B1333" s="552" t="s">
        <v>173</v>
      </c>
      <c r="C1333" s="542"/>
      <c r="D1333" s="158"/>
      <c r="E1333" s="157" t="s">
        <v>615</v>
      </c>
    </row>
    <row r="1334" spans="1:5" ht="12.75" customHeight="1">
      <c r="A1334" s="144">
        <v>5</v>
      </c>
      <c r="B1334" s="541" t="s">
        <v>174</v>
      </c>
      <c r="C1334" s="542"/>
      <c r="D1334" s="158"/>
      <c r="E1334" s="157" t="s">
        <v>615</v>
      </c>
    </row>
    <row r="1335" spans="1:5" ht="12.75" customHeight="1">
      <c r="A1335" s="144">
        <v>6</v>
      </c>
      <c r="B1335" s="541" t="s">
        <v>175</v>
      </c>
      <c r="C1335" s="542"/>
      <c r="D1335" s="158" t="s">
        <v>615</v>
      </c>
      <c r="E1335" s="157"/>
    </row>
    <row r="1336" spans="1:5" ht="12.75" customHeight="1">
      <c r="A1336" s="144">
        <v>7</v>
      </c>
      <c r="B1336" s="541" t="s">
        <v>176</v>
      </c>
      <c r="C1336" s="542"/>
      <c r="D1336" s="158" t="s">
        <v>615</v>
      </c>
      <c r="E1336" s="157"/>
    </row>
    <row r="1337" spans="1:5" ht="12.75" customHeight="1">
      <c r="A1337" s="144">
        <v>8</v>
      </c>
      <c r="B1337" s="561" t="s">
        <v>177</v>
      </c>
      <c r="C1337" s="542"/>
      <c r="D1337" s="158" t="s">
        <v>615</v>
      </c>
      <c r="E1337" s="249"/>
    </row>
    <row r="1338" spans="1:5" ht="12.75" customHeight="1">
      <c r="A1338" s="144">
        <v>9</v>
      </c>
      <c r="B1338" s="541" t="s">
        <v>178</v>
      </c>
      <c r="C1338" s="542"/>
      <c r="D1338" s="158"/>
      <c r="E1338" s="249" t="s">
        <v>615</v>
      </c>
    </row>
    <row r="1339" spans="1:5" ht="12.75" customHeight="1">
      <c r="A1339" s="144">
        <v>10</v>
      </c>
      <c r="B1339" s="541" t="s">
        <v>179</v>
      </c>
      <c r="C1339" s="542"/>
      <c r="D1339" s="158" t="s">
        <v>615</v>
      </c>
      <c r="E1339" s="157"/>
    </row>
    <row r="1340" spans="1:5" ht="12.75" customHeight="1">
      <c r="A1340" s="144">
        <v>11</v>
      </c>
      <c r="B1340" s="541" t="s">
        <v>180</v>
      </c>
      <c r="C1340" s="542"/>
      <c r="D1340" s="158" t="s">
        <v>615</v>
      </c>
      <c r="E1340" s="157"/>
    </row>
    <row r="1341" spans="1:5" ht="12.75" customHeight="1">
      <c r="A1341" s="144">
        <v>12</v>
      </c>
      <c r="B1341" s="541" t="s">
        <v>181</v>
      </c>
      <c r="C1341" s="542"/>
      <c r="D1341" s="158" t="s">
        <v>615</v>
      </c>
      <c r="E1341" s="157"/>
    </row>
    <row r="1342" spans="1:5" ht="12.75" customHeight="1">
      <c r="A1342" s="144">
        <v>13</v>
      </c>
      <c r="B1342" s="541" t="s">
        <v>182</v>
      </c>
      <c r="C1342" s="542"/>
      <c r="D1342" s="158" t="s">
        <v>615</v>
      </c>
      <c r="E1342" s="157"/>
    </row>
    <row r="1343" spans="1:5" ht="12.75" customHeight="1">
      <c r="A1343" s="144">
        <v>14</v>
      </c>
      <c r="B1343" s="541" t="s">
        <v>183</v>
      </c>
      <c r="C1343" s="542"/>
      <c r="D1343" s="158"/>
      <c r="E1343" s="157" t="s">
        <v>615</v>
      </c>
    </row>
    <row r="1344" spans="1:5" ht="12.75" customHeight="1">
      <c r="A1344" s="144">
        <v>15</v>
      </c>
      <c r="B1344" s="552" t="s">
        <v>184</v>
      </c>
      <c r="C1344" s="542"/>
      <c r="D1344" s="158"/>
      <c r="E1344" s="157" t="s">
        <v>615</v>
      </c>
    </row>
    <row r="1345" spans="1:5" ht="12.75" customHeight="1">
      <c r="A1345" s="144">
        <v>16</v>
      </c>
      <c r="B1345" s="541" t="s">
        <v>185</v>
      </c>
      <c r="C1345" s="542"/>
      <c r="D1345" s="158" t="s">
        <v>417</v>
      </c>
      <c r="E1345" s="249"/>
    </row>
    <row r="1346" spans="1:5" ht="12.75" customHeight="1">
      <c r="A1346" s="144">
        <v>17</v>
      </c>
      <c r="B1346" s="541" t="s">
        <v>186</v>
      </c>
      <c r="C1346" s="542"/>
      <c r="D1346" s="158"/>
      <c r="E1346" s="157" t="s">
        <v>615</v>
      </c>
    </row>
    <row r="1347" spans="1:5" ht="12.75" customHeight="1">
      <c r="A1347" s="146">
        <v>18</v>
      </c>
      <c r="B1347" s="543" t="s">
        <v>187</v>
      </c>
      <c r="C1347" s="544"/>
      <c r="D1347" s="159"/>
      <c r="E1347" s="160" t="s">
        <v>615</v>
      </c>
    </row>
    <row r="1348" spans="1:5">
      <c r="A1348" s="545" t="s">
        <v>167</v>
      </c>
      <c r="B1348" s="546"/>
      <c r="C1348" s="547"/>
      <c r="D1348" s="86">
        <f>COUNTA(D1330:D1347)</f>
        <v>10</v>
      </c>
      <c r="E1348" s="123"/>
    </row>
    <row r="1349" spans="1:5">
      <c r="A1349" s="548" t="s">
        <v>168</v>
      </c>
      <c r="B1349" s="549"/>
      <c r="C1349" s="148"/>
      <c r="D1349" s="142"/>
      <c r="E1349" s="86">
        <f>COUNTA(E1330:E1347)</f>
        <v>8</v>
      </c>
    </row>
    <row r="1350" spans="1:5">
      <c r="A1350" s="147"/>
      <c r="B1350" s="148"/>
      <c r="C1350" s="148"/>
      <c r="D1350" s="149"/>
      <c r="E1350" s="143"/>
    </row>
    <row r="1351" spans="1:5">
      <c r="A1351" s="550" t="s">
        <v>420</v>
      </c>
      <c r="B1351" s="551"/>
      <c r="C1351" s="152">
        <f>IF(AND(D1348&gt;=1,D1348&lt;=5),5,IF(AND(D1348&gt;5,D1348&lt;=11),10,IF(AND(D1348&gt;11,D1348&lt;=18),20,"ERROR")))</f>
        <v>10</v>
      </c>
      <c r="D1351" s="489" t="str">
        <f>IF(AND(D1348&gt;=1,D1348&lt;=5),"Moderado",IF(AND(D1348&gt;5,D1348&lt;=11),"Mayor",IF(AND(D1348&gt;11,D1348&lt;=18),"Catastrofico","ERROR")))</f>
        <v>Mayor</v>
      </c>
      <c r="E1351" s="491"/>
    </row>
    <row r="1352" spans="1:5">
      <c r="A1352" s="85"/>
      <c r="B1352" s="153"/>
      <c r="C1352" s="151"/>
      <c r="D1352" s="155"/>
      <c r="E1352" s="154"/>
    </row>
    <row r="1353" spans="1:5">
      <c r="A1353" s="138" t="s">
        <v>414</v>
      </c>
      <c r="C1353" s="86" t="str">
        <f>IF(AND(D1348&gt;=1,D1348&lt;=5),D1348,"")</f>
        <v/>
      </c>
      <c r="D1353" s="530" t="s">
        <v>369</v>
      </c>
      <c r="E1353" s="530"/>
    </row>
    <row r="1354" spans="1:5">
      <c r="A1354" s="138" t="s">
        <v>415</v>
      </c>
      <c r="C1354" s="86">
        <f>IF(AND(D1348&gt;5,D1348&lt;=11),D1348,"")</f>
        <v>10</v>
      </c>
      <c r="D1354" s="531" t="s">
        <v>370</v>
      </c>
      <c r="E1354" s="531"/>
    </row>
    <row r="1355" spans="1:5">
      <c r="A1355" s="138" t="s">
        <v>416</v>
      </c>
      <c r="C1355" s="86" t="str">
        <f>IF(AND(D1348&gt;11,D1348&lt;=18),D1348,"")</f>
        <v/>
      </c>
      <c r="D1355" s="532" t="s">
        <v>371</v>
      </c>
      <c r="E1355" s="532"/>
    </row>
    <row r="1356" spans="1:5">
      <c r="A1356" s="150" t="s">
        <v>418</v>
      </c>
      <c r="B1356" s="85"/>
      <c r="C1356" s="85"/>
      <c r="D1356" s="145"/>
      <c r="E1356" s="139"/>
    </row>
    <row r="1357" spans="1:5" ht="12.75" customHeight="1">
      <c r="A1357" s="533">
        <f>Mapa!E49</f>
        <v>40</v>
      </c>
      <c r="B1357" s="536" t="str">
        <f>Mapa!F49</f>
        <v>No se incluyen las incapacidades por enfermedad general o de tipo Profesional a los aplicativos PERNO y Aportes en linea</v>
      </c>
      <c r="C1357" s="536"/>
      <c r="D1357" s="537"/>
      <c r="E1357" s="538"/>
    </row>
    <row r="1358" spans="1:5">
      <c r="A1358" s="534"/>
      <c r="B1358" s="537"/>
      <c r="C1358" s="537"/>
      <c r="D1358" s="537"/>
      <c r="E1358" s="538"/>
    </row>
    <row r="1359" spans="1:5">
      <c r="A1359" s="535"/>
      <c r="B1359" s="539"/>
      <c r="C1359" s="539"/>
      <c r="D1359" s="539"/>
      <c r="E1359" s="540"/>
    </row>
    <row r="1361" spans="1:5" ht="19.5" customHeight="1">
      <c r="A1361" s="553" t="s">
        <v>163</v>
      </c>
      <c r="B1361" s="554"/>
      <c r="C1361" s="554"/>
      <c r="D1361" s="554"/>
      <c r="E1361" s="555"/>
    </row>
    <row r="1362" spans="1:5" ht="18.75" customHeight="1">
      <c r="A1362" s="556" t="s">
        <v>1</v>
      </c>
      <c r="B1362" s="511" t="s">
        <v>169</v>
      </c>
      <c r="C1362" s="558"/>
      <c r="D1362" s="553" t="s">
        <v>164</v>
      </c>
      <c r="E1362" s="555"/>
    </row>
    <row r="1363" spans="1:5" ht="15.75" customHeight="1">
      <c r="A1363" s="557"/>
      <c r="B1363" s="514"/>
      <c r="C1363" s="497"/>
      <c r="D1363" s="86" t="s">
        <v>165</v>
      </c>
      <c r="E1363" s="86" t="s">
        <v>166</v>
      </c>
    </row>
    <row r="1364" spans="1:5" ht="12.75" customHeight="1">
      <c r="A1364" s="144">
        <v>1</v>
      </c>
      <c r="B1364" s="559" t="s">
        <v>170</v>
      </c>
      <c r="C1364" s="560"/>
      <c r="D1364" s="156" t="s">
        <v>417</v>
      </c>
      <c r="E1364" s="157"/>
    </row>
    <row r="1365" spans="1:5" ht="12.75" customHeight="1">
      <c r="A1365" s="144">
        <v>2</v>
      </c>
      <c r="B1365" s="552" t="s">
        <v>171</v>
      </c>
      <c r="C1365" s="542"/>
      <c r="D1365" s="158" t="s">
        <v>417</v>
      </c>
      <c r="E1365" s="157"/>
    </row>
    <row r="1366" spans="1:5" ht="12.75" customHeight="1">
      <c r="A1366" s="144">
        <v>3</v>
      </c>
      <c r="B1366" s="552" t="s">
        <v>172</v>
      </c>
      <c r="C1366" s="542"/>
      <c r="D1366" s="158"/>
      <c r="E1366" s="157" t="s">
        <v>417</v>
      </c>
    </row>
    <row r="1367" spans="1:5" ht="12.75" customHeight="1">
      <c r="A1367" s="144">
        <v>4</v>
      </c>
      <c r="B1367" s="552" t="s">
        <v>173</v>
      </c>
      <c r="C1367" s="542"/>
      <c r="D1367" s="158"/>
      <c r="E1367" s="157" t="s">
        <v>417</v>
      </c>
    </row>
    <row r="1368" spans="1:5" ht="12.75" customHeight="1">
      <c r="A1368" s="144">
        <v>5</v>
      </c>
      <c r="B1368" s="541" t="s">
        <v>174</v>
      </c>
      <c r="C1368" s="542"/>
      <c r="D1368" s="158"/>
      <c r="E1368" s="157" t="s">
        <v>417</v>
      </c>
    </row>
    <row r="1369" spans="1:5" ht="12.75" customHeight="1">
      <c r="A1369" s="144">
        <v>6</v>
      </c>
      <c r="B1369" s="541" t="s">
        <v>175</v>
      </c>
      <c r="C1369" s="542"/>
      <c r="D1369" s="158"/>
      <c r="E1369" s="157" t="s">
        <v>417</v>
      </c>
    </row>
    <row r="1370" spans="1:5" ht="12.75" customHeight="1">
      <c r="A1370" s="144">
        <v>7</v>
      </c>
      <c r="B1370" s="541" t="s">
        <v>176</v>
      </c>
      <c r="C1370" s="542"/>
      <c r="D1370" s="158"/>
      <c r="E1370" s="157" t="s">
        <v>417</v>
      </c>
    </row>
    <row r="1371" spans="1:5" ht="12.75" customHeight="1">
      <c r="A1371" s="144">
        <v>8</v>
      </c>
      <c r="B1371" s="561" t="s">
        <v>177</v>
      </c>
      <c r="C1371" s="542"/>
      <c r="D1371" s="158"/>
      <c r="E1371" s="249" t="s">
        <v>417</v>
      </c>
    </row>
    <row r="1372" spans="1:5" ht="12.75" customHeight="1">
      <c r="A1372" s="144">
        <v>9</v>
      </c>
      <c r="B1372" s="541" t="s">
        <v>178</v>
      </c>
      <c r="C1372" s="542"/>
      <c r="D1372" s="158"/>
      <c r="E1372" s="249" t="s">
        <v>417</v>
      </c>
    </row>
    <row r="1373" spans="1:5" ht="12.75" customHeight="1">
      <c r="A1373" s="144">
        <v>10</v>
      </c>
      <c r="B1373" s="541" t="s">
        <v>179</v>
      </c>
      <c r="C1373" s="542"/>
      <c r="D1373" s="158" t="s">
        <v>417</v>
      </c>
      <c r="E1373" s="157"/>
    </row>
    <row r="1374" spans="1:5" ht="12.75" customHeight="1">
      <c r="A1374" s="144">
        <v>11</v>
      </c>
      <c r="B1374" s="541" t="s">
        <v>180</v>
      </c>
      <c r="C1374" s="542"/>
      <c r="D1374" s="158" t="s">
        <v>417</v>
      </c>
      <c r="E1374" s="157"/>
    </row>
    <row r="1375" spans="1:5" ht="12.75" customHeight="1">
      <c r="A1375" s="144">
        <v>12</v>
      </c>
      <c r="B1375" s="541" t="s">
        <v>181</v>
      </c>
      <c r="C1375" s="542"/>
      <c r="D1375" s="158" t="s">
        <v>417</v>
      </c>
      <c r="E1375" s="157"/>
    </row>
    <row r="1376" spans="1:5" ht="12.75" customHeight="1">
      <c r="A1376" s="144">
        <v>13</v>
      </c>
      <c r="B1376" s="541" t="s">
        <v>182</v>
      </c>
      <c r="C1376" s="542"/>
      <c r="D1376" s="158" t="s">
        <v>417</v>
      </c>
      <c r="E1376" s="157"/>
    </row>
    <row r="1377" spans="1:5" ht="12.75" customHeight="1">
      <c r="A1377" s="144">
        <v>14</v>
      </c>
      <c r="B1377" s="541" t="s">
        <v>183</v>
      </c>
      <c r="C1377" s="542"/>
      <c r="D1377" s="158" t="s">
        <v>417</v>
      </c>
      <c r="E1377" s="157"/>
    </row>
    <row r="1378" spans="1:5" ht="12.75" customHeight="1">
      <c r="A1378" s="144">
        <v>15</v>
      </c>
      <c r="B1378" s="552" t="s">
        <v>184</v>
      </c>
      <c r="C1378" s="542"/>
      <c r="D1378" s="158"/>
      <c r="E1378" s="157" t="s">
        <v>417</v>
      </c>
    </row>
    <row r="1379" spans="1:5" ht="12.75" customHeight="1">
      <c r="A1379" s="144">
        <v>16</v>
      </c>
      <c r="B1379" s="541" t="s">
        <v>185</v>
      </c>
      <c r="C1379" s="542"/>
      <c r="D1379" s="158"/>
      <c r="E1379" s="249" t="s">
        <v>417</v>
      </c>
    </row>
    <row r="1380" spans="1:5" ht="12.75" customHeight="1">
      <c r="A1380" s="144">
        <v>17</v>
      </c>
      <c r="B1380" s="541" t="s">
        <v>186</v>
      </c>
      <c r="C1380" s="542"/>
      <c r="D1380" s="158"/>
      <c r="E1380" s="157" t="s">
        <v>417</v>
      </c>
    </row>
    <row r="1381" spans="1:5" ht="12.75" customHeight="1">
      <c r="A1381" s="146">
        <v>18</v>
      </c>
      <c r="B1381" s="543" t="s">
        <v>187</v>
      </c>
      <c r="C1381" s="544"/>
      <c r="D1381" s="159"/>
      <c r="E1381" s="160" t="s">
        <v>417</v>
      </c>
    </row>
    <row r="1382" spans="1:5">
      <c r="A1382" s="545" t="s">
        <v>167</v>
      </c>
      <c r="B1382" s="546"/>
      <c r="C1382" s="547"/>
      <c r="D1382" s="86">
        <f>COUNTA(D1364:D1381)</f>
        <v>7</v>
      </c>
      <c r="E1382" s="123"/>
    </row>
    <row r="1383" spans="1:5">
      <c r="A1383" s="548" t="s">
        <v>168</v>
      </c>
      <c r="B1383" s="549"/>
      <c r="C1383" s="148"/>
      <c r="D1383" s="142"/>
      <c r="E1383" s="86">
        <f>COUNTA(E1364:E1381)</f>
        <v>11</v>
      </c>
    </row>
    <row r="1384" spans="1:5">
      <c r="A1384" s="147"/>
      <c r="B1384" s="148"/>
      <c r="C1384" s="148"/>
      <c r="D1384" s="149"/>
      <c r="E1384" s="143"/>
    </row>
    <row r="1385" spans="1:5">
      <c r="A1385" s="550" t="s">
        <v>420</v>
      </c>
      <c r="B1385" s="551"/>
      <c r="C1385" s="152">
        <f>IF(AND(D1382&gt;=1,D1382&lt;=5),5,IF(AND(D1382&gt;5,D1382&lt;=11),10,IF(AND(D1382&gt;11,D1382&lt;=18),20,"ERROR")))</f>
        <v>10</v>
      </c>
      <c r="D1385" s="489" t="str">
        <f>IF(AND(D1382&gt;=1,D1382&lt;=5),"Moderado",IF(AND(D1382&gt;5,D1382&lt;=11),"Mayor",IF(AND(D1382&gt;11,D1382&lt;=18),"Catastrofico","ERROR")))</f>
        <v>Mayor</v>
      </c>
      <c r="E1385" s="491"/>
    </row>
    <row r="1386" spans="1:5">
      <c r="A1386" s="85"/>
      <c r="B1386" s="153"/>
      <c r="C1386" s="151"/>
      <c r="D1386" s="155"/>
      <c r="E1386" s="154"/>
    </row>
    <row r="1387" spans="1:5">
      <c r="A1387" s="138" t="s">
        <v>414</v>
      </c>
      <c r="C1387" s="86" t="str">
        <f>IF(AND(D1382&gt;=1,D1382&lt;=5),D1382,"")</f>
        <v/>
      </c>
      <c r="D1387" s="530" t="s">
        <v>369</v>
      </c>
      <c r="E1387" s="530"/>
    </row>
    <row r="1388" spans="1:5">
      <c r="A1388" s="138" t="s">
        <v>415</v>
      </c>
      <c r="C1388" s="86">
        <f>IF(AND(D1382&gt;5,D1382&lt;=11),D1382,"")</f>
        <v>7</v>
      </c>
      <c r="D1388" s="531" t="s">
        <v>370</v>
      </c>
      <c r="E1388" s="531"/>
    </row>
    <row r="1389" spans="1:5">
      <c r="A1389" s="138" t="s">
        <v>416</v>
      </c>
      <c r="C1389" s="86" t="str">
        <f>IF(AND(D1382&gt;11,D1382&lt;=18),D1382,"")</f>
        <v/>
      </c>
      <c r="D1389" s="532" t="s">
        <v>371</v>
      </c>
      <c r="E1389" s="532"/>
    </row>
    <row r="1390" spans="1:5">
      <c r="A1390" s="150" t="s">
        <v>418</v>
      </c>
      <c r="B1390" s="85"/>
      <c r="C1390" s="85"/>
      <c r="D1390" s="145"/>
      <c r="E1390" s="139"/>
    </row>
    <row r="1391" spans="1:5" ht="12.75" customHeight="1">
      <c r="A1391" s="533">
        <f>Mapa!E50</f>
        <v>41</v>
      </c>
      <c r="B1391" s="536" t="str">
        <f>Mapa!F50</f>
        <v xml:space="preserve">No gestionar oportunamente incpacidades mayores a 90 días ante las entidades pertinentes  </v>
      </c>
      <c r="C1391" s="536"/>
      <c r="D1391" s="537"/>
      <c r="E1391" s="538"/>
    </row>
    <row r="1392" spans="1:5">
      <c r="A1392" s="534"/>
      <c r="B1392" s="537"/>
      <c r="C1392" s="537"/>
      <c r="D1392" s="537"/>
      <c r="E1392" s="538"/>
    </row>
    <row r="1393" spans="1:5">
      <c r="A1393" s="535"/>
      <c r="B1393" s="539"/>
      <c r="C1393" s="539"/>
      <c r="D1393" s="539"/>
      <c r="E1393" s="540"/>
    </row>
    <row r="1395" spans="1:5" ht="19.5" customHeight="1">
      <c r="A1395" s="553" t="s">
        <v>163</v>
      </c>
      <c r="B1395" s="554"/>
      <c r="C1395" s="554"/>
      <c r="D1395" s="554"/>
      <c r="E1395" s="555"/>
    </row>
    <row r="1396" spans="1:5" ht="18.75" customHeight="1">
      <c r="A1396" s="556" t="s">
        <v>1</v>
      </c>
      <c r="B1396" s="511" t="s">
        <v>169</v>
      </c>
      <c r="C1396" s="558"/>
      <c r="D1396" s="553" t="s">
        <v>164</v>
      </c>
      <c r="E1396" s="555"/>
    </row>
    <row r="1397" spans="1:5" ht="15.75" customHeight="1">
      <c r="A1397" s="557"/>
      <c r="B1397" s="514"/>
      <c r="C1397" s="497"/>
      <c r="D1397" s="86" t="s">
        <v>165</v>
      </c>
      <c r="E1397" s="86" t="s">
        <v>166</v>
      </c>
    </row>
    <row r="1398" spans="1:5" ht="12.75" customHeight="1">
      <c r="A1398" s="144">
        <v>1</v>
      </c>
      <c r="B1398" s="559" t="s">
        <v>170</v>
      </c>
      <c r="C1398" s="560"/>
      <c r="D1398" s="156" t="s">
        <v>615</v>
      </c>
      <c r="E1398" s="157"/>
    </row>
    <row r="1399" spans="1:5" ht="12.75" customHeight="1">
      <c r="A1399" s="144">
        <v>2</v>
      </c>
      <c r="B1399" s="552" t="s">
        <v>171</v>
      </c>
      <c r="C1399" s="542"/>
      <c r="D1399" s="158" t="s">
        <v>615</v>
      </c>
      <c r="E1399" s="157"/>
    </row>
    <row r="1400" spans="1:5" ht="12.75" customHeight="1">
      <c r="A1400" s="144">
        <v>3</v>
      </c>
      <c r="B1400" s="552" t="s">
        <v>172</v>
      </c>
      <c r="C1400" s="542"/>
      <c r="D1400" s="158"/>
      <c r="E1400" s="157" t="s">
        <v>615</v>
      </c>
    </row>
    <row r="1401" spans="1:5" ht="12.75" customHeight="1">
      <c r="A1401" s="144">
        <v>4</v>
      </c>
      <c r="B1401" s="552" t="s">
        <v>173</v>
      </c>
      <c r="C1401" s="542"/>
      <c r="D1401" s="158"/>
      <c r="E1401" s="157" t="s">
        <v>615</v>
      </c>
    </row>
    <row r="1402" spans="1:5" ht="12.75" customHeight="1">
      <c r="A1402" s="144">
        <v>5</v>
      </c>
      <c r="B1402" s="541" t="s">
        <v>174</v>
      </c>
      <c r="C1402" s="542"/>
      <c r="D1402" s="158"/>
      <c r="E1402" s="157" t="s">
        <v>615</v>
      </c>
    </row>
    <row r="1403" spans="1:5" ht="12.75" customHeight="1">
      <c r="A1403" s="144">
        <v>6</v>
      </c>
      <c r="B1403" s="541" t="s">
        <v>175</v>
      </c>
      <c r="C1403" s="542"/>
      <c r="D1403" s="158"/>
      <c r="E1403" s="157" t="s">
        <v>417</v>
      </c>
    </row>
    <row r="1404" spans="1:5" ht="12.75" customHeight="1">
      <c r="A1404" s="144">
        <v>7</v>
      </c>
      <c r="B1404" s="541" t="s">
        <v>176</v>
      </c>
      <c r="C1404" s="542"/>
      <c r="D1404" s="158" t="s">
        <v>615</v>
      </c>
      <c r="E1404" s="157"/>
    </row>
    <row r="1405" spans="1:5" ht="12.75" customHeight="1">
      <c r="A1405" s="144">
        <v>8</v>
      </c>
      <c r="B1405" s="561" t="s">
        <v>177</v>
      </c>
      <c r="C1405" s="542"/>
      <c r="D1405" s="158"/>
      <c r="E1405" s="249" t="s">
        <v>615</v>
      </c>
    </row>
    <row r="1406" spans="1:5" ht="12.75" customHeight="1">
      <c r="A1406" s="144">
        <v>9</v>
      </c>
      <c r="B1406" s="541" t="s">
        <v>178</v>
      </c>
      <c r="C1406" s="542"/>
      <c r="D1406" s="158"/>
      <c r="E1406" s="249" t="s">
        <v>615</v>
      </c>
    </row>
    <row r="1407" spans="1:5" ht="12.75" customHeight="1">
      <c r="A1407" s="144">
        <v>10</v>
      </c>
      <c r="B1407" s="541" t="s">
        <v>179</v>
      </c>
      <c r="C1407" s="542"/>
      <c r="D1407" s="158" t="s">
        <v>615</v>
      </c>
      <c r="E1407" s="157"/>
    </row>
    <row r="1408" spans="1:5" ht="12.75" customHeight="1">
      <c r="A1408" s="144">
        <v>11</v>
      </c>
      <c r="B1408" s="541" t="s">
        <v>180</v>
      </c>
      <c r="C1408" s="542"/>
      <c r="D1408" s="158" t="s">
        <v>615</v>
      </c>
      <c r="E1408" s="157"/>
    </row>
    <row r="1409" spans="1:5" ht="12.75" customHeight="1">
      <c r="A1409" s="144">
        <v>12</v>
      </c>
      <c r="B1409" s="541" t="s">
        <v>181</v>
      </c>
      <c r="C1409" s="542"/>
      <c r="D1409" s="158" t="s">
        <v>615</v>
      </c>
      <c r="E1409" s="157"/>
    </row>
    <row r="1410" spans="1:5" ht="12.75" customHeight="1">
      <c r="A1410" s="144">
        <v>13</v>
      </c>
      <c r="B1410" s="541" t="s">
        <v>182</v>
      </c>
      <c r="C1410" s="542"/>
      <c r="D1410" s="158" t="s">
        <v>615</v>
      </c>
      <c r="E1410" s="157"/>
    </row>
    <row r="1411" spans="1:5" ht="12.75" customHeight="1">
      <c r="A1411" s="144">
        <v>14</v>
      </c>
      <c r="B1411" s="541" t="s">
        <v>183</v>
      </c>
      <c r="C1411" s="542"/>
      <c r="D1411" s="158"/>
      <c r="E1411" s="157" t="s">
        <v>615</v>
      </c>
    </row>
    <row r="1412" spans="1:5" ht="12.75" customHeight="1">
      <c r="A1412" s="144">
        <v>15</v>
      </c>
      <c r="B1412" s="552" t="s">
        <v>184</v>
      </c>
      <c r="C1412" s="542"/>
      <c r="D1412" s="158"/>
      <c r="E1412" s="157" t="s">
        <v>615</v>
      </c>
    </row>
    <row r="1413" spans="1:5" ht="12.75" customHeight="1">
      <c r="A1413" s="144">
        <v>16</v>
      </c>
      <c r="B1413" s="541" t="s">
        <v>185</v>
      </c>
      <c r="C1413" s="542"/>
      <c r="D1413" s="158"/>
      <c r="E1413" s="249" t="s">
        <v>615</v>
      </c>
    </row>
    <row r="1414" spans="1:5" ht="12.75" customHeight="1">
      <c r="A1414" s="144">
        <v>17</v>
      </c>
      <c r="B1414" s="541" t="s">
        <v>186</v>
      </c>
      <c r="C1414" s="542"/>
      <c r="D1414" s="158"/>
      <c r="E1414" s="157" t="s">
        <v>615</v>
      </c>
    </row>
    <row r="1415" spans="1:5" ht="12.75" customHeight="1">
      <c r="A1415" s="146">
        <v>18</v>
      </c>
      <c r="B1415" s="543" t="s">
        <v>187</v>
      </c>
      <c r="C1415" s="544"/>
      <c r="D1415" s="159"/>
      <c r="E1415" s="160" t="s">
        <v>615</v>
      </c>
    </row>
    <row r="1416" spans="1:5">
      <c r="A1416" s="545" t="s">
        <v>167</v>
      </c>
      <c r="B1416" s="546"/>
      <c r="C1416" s="547"/>
      <c r="D1416" s="86">
        <f>COUNTA(D1398:D1415)</f>
        <v>7</v>
      </c>
      <c r="E1416" s="123"/>
    </row>
    <row r="1417" spans="1:5">
      <c r="A1417" s="548" t="s">
        <v>168</v>
      </c>
      <c r="B1417" s="549"/>
      <c r="C1417" s="148"/>
      <c r="D1417" s="142"/>
      <c r="E1417" s="86">
        <f>COUNTA(E1398:E1415)</f>
        <v>11</v>
      </c>
    </row>
    <row r="1418" spans="1:5">
      <c r="A1418" s="147"/>
      <c r="B1418" s="148"/>
      <c r="C1418" s="148"/>
      <c r="D1418" s="149"/>
      <c r="E1418" s="143"/>
    </row>
    <row r="1419" spans="1:5">
      <c r="A1419" s="550" t="s">
        <v>420</v>
      </c>
      <c r="B1419" s="551"/>
      <c r="C1419" s="152">
        <f>IF(AND(D1416&gt;=1,D1416&lt;=5),5,IF(AND(D1416&gt;5,D1416&lt;=11),10,IF(AND(D1416&gt;11,D1416&lt;=18),20,"ERROR")))</f>
        <v>10</v>
      </c>
      <c r="D1419" s="489" t="str">
        <f>IF(AND(D1416&gt;=1,D1416&lt;=5),"Moderado",IF(AND(D1416&gt;5,D1416&lt;=11),"Mayor",IF(AND(D1416&gt;11,D1416&lt;=18),"Catastrofico","ERROR")))</f>
        <v>Mayor</v>
      </c>
      <c r="E1419" s="491"/>
    </row>
    <row r="1420" spans="1:5">
      <c r="A1420" s="85"/>
      <c r="B1420" s="153"/>
      <c r="C1420" s="151"/>
      <c r="D1420" s="155"/>
      <c r="E1420" s="154"/>
    </row>
    <row r="1421" spans="1:5">
      <c r="A1421" s="138" t="s">
        <v>414</v>
      </c>
      <c r="C1421" s="86" t="str">
        <f>IF(AND(D1416&gt;=1,D1416&lt;=5),D1416,"")</f>
        <v/>
      </c>
      <c r="D1421" s="530" t="s">
        <v>369</v>
      </c>
      <c r="E1421" s="530"/>
    </row>
    <row r="1422" spans="1:5">
      <c r="A1422" s="138" t="s">
        <v>415</v>
      </c>
      <c r="C1422" s="86">
        <f>IF(AND(D1416&gt;5,D1416&lt;=11),D1416,"")</f>
        <v>7</v>
      </c>
      <c r="D1422" s="531" t="s">
        <v>370</v>
      </c>
      <c r="E1422" s="531"/>
    </row>
    <row r="1423" spans="1:5">
      <c r="A1423" s="138" t="s">
        <v>416</v>
      </c>
      <c r="C1423" s="86" t="str">
        <f>IF(AND(D1416&gt;11,D1416&lt;=18),D1416,"")</f>
        <v/>
      </c>
      <c r="D1423" s="532" t="s">
        <v>371</v>
      </c>
      <c r="E1423" s="532"/>
    </row>
    <row r="1424" spans="1:5">
      <c r="A1424" s="150" t="s">
        <v>418</v>
      </c>
      <c r="B1424" s="85"/>
      <c r="C1424" s="85"/>
      <c r="D1424" s="145"/>
      <c r="E1424" s="139"/>
    </row>
    <row r="1425" spans="1:5" ht="12.75" customHeight="1">
      <c r="A1425" s="533">
        <f>Mapa!E51</f>
        <v>42</v>
      </c>
      <c r="B1425" s="536" t="str">
        <f>Mapa!F51</f>
        <v xml:space="preserve">Se digita información errada en el momento de expedir la orden de pagos de nómina, aportes parafiscales y cesantías, ocasionando anulaciones de RA. </v>
      </c>
      <c r="C1425" s="536"/>
      <c r="D1425" s="537"/>
      <c r="E1425" s="538"/>
    </row>
    <row r="1426" spans="1:5">
      <c r="A1426" s="534"/>
      <c r="B1426" s="537"/>
      <c r="C1426" s="537"/>
      <c r="D1426" s="537"/>
      <c r="E1426" s="538"/>
    </row>
    <row r="1427" spans="1:5">
      <c r="A1427" s="535"/>
      <c r="B1427" s="539"/>
      <c r="C1427" s="539"/>
      <c r="D1427" s="539"/>
      <c r="E1427" s="540"/>
    </row>
    <row r="1429" spans="1:5" ht="19.5" customHeight="1">
      <c r="A1429" s="553" t="s">
        <v>163</v>
      </c>
      <c r="B1429" s="554"/>
      <c r="C1429" s="554"/>
      <c r="D1429" s="554"/>
      <c r="E1429" s="555"/>
    </row>
    <row r="1430" spans="1:5" ht="18.75" customHeight="1">
      <c r="A1430" s="556" t="s">
        <v>1</v>
      </c>
      <c r="B1430" s="511" t="s">
        <v>169</v>
      </c>
      <c r="C1430" s="558"/>
      <c r="D1430" s="553" t="s">
        <v>164</v>
      </c>
      <c r="E1430" s="555"/>
    </row>
    <row r="1431" spans="1:5" ht="15.75" customHeight="1">
      <c r="A1431" s="557"/>
      <c r="B1431" s="514"/>
      <c r="C1431" s="497"/>
      <c r="D1431" s="86" t="s">
        <v>165</v>
      </c>
      <c r="E1431" s="86" t="s">
        <v>166</v>
      </c>
    </row>
    <row r="1432" spans="1:5" ht="12.75" customHeight="1">
      <c r="A1432" s="144">
        <v>1</v>
      </c>
      <c r="B1432" s="559" t="s">
        <v>170</v>
      </c>
      <c r="C1432" s="560"/>
      <c r="D1432" s="156" t="s">
        <v>615</v>
      </c>
      <c r="E1432" s="157"/>
    </row>
    <row r="1433" spans="1:5" ht="12.75" customHeight="1">
      <c r="A1433" s="144">
        <v>2</v>
      </c>
      <c r="B1433" s="552" t="s">
        <v>171</v>
      </c>
      <c r="C1433" s="542"/>
      <c r="D1433" s="158" t="s">
        <v>615</v>
      </c>
      <c r="E1433" s="157"/>
    </row>
    <row r="1434" spans="1:5" ht="12.75" customHeight="1">
      <c r="A1434" s="144">
        <v>3</v>
      </c>
      <c r="B1434" s="552" t="s">
        <v>172</v>
      </c>
      <c r="C1434" s="542"/>
      <c r="D1434" s="158"/>
      <c r="E1434" s="157" t="s">
        <v>615</v>
      </c>
    </row>
    <row r="1435" spans="1:5" ht="12.75" customHeight="1">
      <c r="A1435" s="144">
        <v>4</v>
      </c>
      <c r="B1435" s="552" t="s">
        <v>173</v>
      </c>
      <c r="C1435" s="542"/>
      <c r="D1435" s="158"/>
      <c r="E1435" s="157" t="s">
        <v>615</v>
      </c>
    </row>
    <row r="1436" spans="1:5" ht="12.75" customHeight="1">
      <c r="A1436" s="144">
        <v>5</v>
      </c>
      <c r="B1436" s="541" t="s">
        <v>174</v>
      </c>
      <c r="C1436" s="542"/>
      <c r="D1436" s="158"/>
      <c r="E1436" s="157" t="s">
        <v>615</v>
      </c>
    </row>
    <row r="1437" spans="1:5" ht="12.75" customHeight="1">
      <c r="A1437" s="144">
        <v>6</v>
      </c>
      <c r="B1437" s="541" t="s">
        <v>175</v>
      </c>
      <c r="C1437" s="542"/>
      <c r="D1437" s="158" t="s">
        <v>615</v>
      </c>
      <c r="E1437" s="157"/>
    </row>
    <row r="1438" spans="1:5" ht="12.75" customHeight="1">
      <c r="A1438" s="144">
        <v>7</v>
      </c>
      <c r="B1438" s="541" t="s">
        <v>176</v>
      </c>
      <c r="C1438" s="542"/>
      <c r="D1438" s="158" t="s">
        <v>615</v>
      </c>
      <c r="E1438" s="157"/>
    </row>
    <row r="1439" spans="1:5" ht="12.75" customHeight="1">
      <c r="A1439" s="144">
        <v>8</v>
      </c>
      <c r="B1439" s="561" t="s">
        <v>177</v>
      </c>
      <c r="C1439" s="542"/>
      <c r="D1439" s="158" t="s">
        <v>615</v>
      </c>
      <c r="E1439" s="249"/>
    </row>
    <row r="1440" spans="1:5" ht="12.75" customHeight="1">
      <c r="A1440" s="144">
        <v>9</v>
      </c>
      <c r="B1440" s="541" t="s">
        <v>178</v>
      </c>
      <c r="C1440" s="542"/>
      <c r="D1440" s="158"/>
      <c r="E1440" s="249" t="s">
        <v>615</v>
      </c>
    </row>
    <row r="1441" spans="1:5" ht="12.75" customHeight="1">
      <c r="A1441" s="144">
        <v>10</v>
      </c>
      <c r="B1441" s="541" t="s">
        <v>179</v>
      </c>
      <c r="C1441" s="542"/>
      <c r="D1441" s="158" t="s">
        <v>615</v>
      </c>
      <c r="E1441" s="157"/>
    </row>
    <row r="1442" spans="1:5" ht="12.75" customHeight="1">
      <c r="A1442" s="144">
        <v>11</v>
      </c>
      <c r="B1442" s="541" t="s">
        <v>180</v>
      </c>
      <c r="C1442" s="542"/>
      <c r="D1442" s="158" t="s">
        <v>615</v>
      </c>
      <c r="E1442" s="157"/>
    </row>
    <row r="1443" spans="1:5" ht="12.75" customHeight="1">
      <c r="A1443" s="144">
        <v>12</v>
      </c>
      <c r="B1443" s="541" t="s">
        <v>181</v>
      </c>
      <c r="C1443" s="542"/>
      <c r="D1443" s="158" t="s">
        <v>615</v>
      </c>
      <c r="E1443" s="157"/>
    </row>
    <row r="1444" spans="1:5" ht="12.75" customHeight="1">
      <c r="A1444" s="144">
        <v>13</v>
      </c>
      <c r="B1444" s="541" t="s">
        <v>182</v>
      </c>
      <c r="C1444" s="542"/>
      <c r="D1444" s="158" t="s">
        <v>615</v>
      </c>
      <c r="E1444" s="157"/>
    </row>
    <row r="1445" spans="1:5" ht="12.75" customHeight="1">
      <c r="A1445" s="144">
        <v>14</v>
      </c>
      <c r="B1445" s="541" t="s">
        <v>183</v>
      </c>
      <c r="C1445" s="542"/>
      <c r="D1445" s="158" t="s">
        <v>615</v>
      </c>
      <c r="E1445" s="157"/>
    </row>
    <row r="1446" spans="1:5" ht="12.75" customHeight="1">
      <c r="A1446" s="144">
        <v>15</v>
      </c>
      <c r="B1446" s="552" t="s">
        <v>184</v>
      </c>
      <c r="C1446" s="542"/>
      <c r="D1446" s="158"/>
      <c r="E1446" s="157" t="s">
        <v>615</v>
      </c>
    </row>
    <row r="1447" spans="1:5" ht="12.75" customHeight="1">
      <c r="A1447" s="144">
        <v>16</v>
      </c>
      <c r="B1447" s="541" t="s">
        <v>185</v>
      </c>
      <c r="C1447" s="542"/>
      <c r="D1447" s="158"/>
      <c r="E1447" s="249" t="s">
        <v>615</v>
      </c>
    </row>
    <row r="1448" spans="1:5" ht="12.75" customHeight="1">
      <c r="A1448" s="144">
        <v>17</v>
      </c>
      <c r="B1448" s="541" t="s">
        <v>186</v>
      </c>
      <c r="C1448" s="542"/>
      <c r="D1448" s="158"/>
      <c r="E1448" s="157" t="s">
        <v>615</v>
      </c>
    </row>
    <row r="1449" spans="1:5" ht="12.75" customHeight="1">
      <c r="A1449" s="146">
        <v>18</v>
      </c>
      <c r="B1449" s="543" t="s">
        <v>187</v>
      </c>
      <c r="C1449" s="544"/>
      <c r="D1449" s="159"/>
      <c r="E1449" s="160" t="s">
        <v>615</v>
      </c>
    </row>
    <row r="1450" spans="1:5">
      <c r="A1450" s="545" t="s">
        <v>167</v>
      </c>
      <c r="B1450" s="546"/>
      <c r="C1450" s="547"/>
      <c r="D1450" s="86">
        <f>COUNTA(D1432:D1449)</f>
        <v>10</v>
      </c>
      <c r="E1450" s="123"/>
    </row>
    <row r="1451" spans="1:5">
      <c r="A1451" s="548" t="s">
        <v>168</v>
      </c>
      <c r="B1451" s="549"/>
      <c r="C1451" s="148"/>
      <c r="D1451" s="142"/>
      <c r="E1451" s="86">
        <f>COUNTA(E1432:E1449)</f>
        <v>8</v>
      </c>
    </row>
    <row r="1452" spans="1:5">
      <c r="A1452" s="147"/>
      <c r="B1452" s="148"/>
      <c r="C1452" s="148"/>
      <c r="D1452" s="149"/>
      <c r="E1452" s="143"/>
    </row>
    <row r="1453" spans="1:5">
      <c r="A1453" s="550" t="s">
        <v>420</v>
      </c>
      <c r="B1453" s="551"/>
      <c r="C1453" s="152">
        <f>IF(AND(D1450&gt;=1,D1450&lt;=5),5,IF(AND(D1450&gt;5,D1450&lt;=11),10,IF(AND(D1450&gt;11,D1450&lt;=18),20,"ERROR")))</f>
        <v>10</v>
      </c>
      <c r="D1453" s="489" t="str">
        <f>IF(AND(D1450&gt;=1,D1450&lt;=5),"Moderado",IF(AND(D1450&gt;5,D1450&lt;=11),"Mayor",IF(AND(D1450&gt;11,D1450&lt;=18),"Catastrofico","ERROR")))</f>
        <v>Mayor</v>
      </c>
      <c r="E1453" s="491"/>
    </row>
    <row r="1454" spans="1:5">
      <c r="A1454" s="85"/>
      <c r="B1454" s="153"/>
      <c r="C1454" s="151"/>
      <c r="D1454" s="155"/>
      <c r="E1454" s="154"/>
    </row>
    <row r="1455" spans="1:5">
      <c r="A1455" s="138" t="s">
        <v>414</v>
      </c>
      <c r="C1455" s="86" t="str">
        <f>IF(AND(D1450&gt;=1,D1450&lt;=5),D1450,"")</f>
        <v/>
      </c>
      <c r="D1455" s="530" t="s">
        <v>369</v>
      </c>
      <c r="E1455" s="530"/>
    </row>
    <row r="1456" spans="1:5">
      <c r="A1456" s="138" t="s">
        <v>415</v>
      </c>
      <c r="C1456" s="86">
        <f>IF(AND(D1450&gt;5,D1450&lt;=11),D1450,"")</f>
        <v>10</v>
      </c>
      <c r="D1456" s="531" t="s">
        <v>370</v>
      </c>
      <c r="E1456" s="531"/>
    </row>
    <row r="1457" spans="1:5">
      <c r="A1457" s="138" t="s">
        <v>416</v>
      </c>
      <c r="C1457" s="86" t="str">
        <f>IF(AND(D1450&gt;11,D1450&lt;=18),D1450,"")</f>
        <v/>
      </c>
      <c r="D1457" s="532" t="s">
        <v>371</v>
      </c>
      <c r="E1457" s="532"/>
    </row>
    <row r="1458" spans="1:5">
      <c r="A1458" s="150" t="s">
        <v>418</v>
      </c>
      <c r="B1458" s="85"/>
      <c r="C1458" s="85"/>
      <c r="D1458" s="145"/>
      <c r="E1458" s="139"/>
    </row>
    <row r="1459" spans="1:5" ht="12.75" customHeight="1">
      <c r="A1459" s="533">
        <f>Mapa!E52</f>
        <v>43</v>
      </c>
      <c r="B1459" s="536" t="str">
        <f>Mapa!F52</f>
        <v>Debido a la no actualización del convenio interadministrativo de transferencia tecnológica entre el Concejo de Bogotá y la Secretaría de Hacienda Distrital, se puede generar pagos que no cuentan con la normatividad vigente.</v>
      </c>
      <c r="C1459" s="536"/>
      <c r="D1459" s="537"/>
      <c r="E1459" s="538"/>
    </row>
    <row r="1460" spans="1:5">
      <c r="A1460" s="534"/>
      <c r="B1460" s="537"/>
      <c r="C1460" s="537"/>
      <c r="D1460" s="537"/>
      <c r="E1460" s="538"/>
    </row>
    <row r="1461" spans="1:5">
      <c r="A1461" s="535"/>
      <c r="B1461" s="539"/>
      <c r="C1461" s="539"/>
      <c r="D1461" s="539"/>
      <c r="E1461" s="540"/>
    </row>
    <row r="1463" spans="1:5" ht="19.5" customHeight="1">
      <c r="A1463" s="553" t="s">
        <v>163</v>
      </c>
      <c r="B1463" s="554"/>
      <c r="C1463" s="554"/>
      <c r="D1463" s="554"/>
      <c r="E1463" s="555"/>
    </row>
    <row r="1464" spans="1:5" ht="18.75" customHeight="1">
      <c r="A1464" s="556" t="s">
        <v>1</v>
      </c>
      <c r="B1464" s="511" t="s">
        <v>169</v>
      </c>
      <c r="C1464" s="558"/>
      <c r="D1464" s="553" t="s">
        <v>164</v>
      </c>
      <c r="E1464" s="555"/>
    </row>
    <row r="1465" spans="1:5" ht="15.75" customHeight="1">
      <c r="A1465" s="557"/>
      <c r="B1465" s="514"/>
      <c r="C1465" s="497"/>
      <c r="D1465" s="86" t="s">
        <v>165</v>
      </c>
      <c r="E1465" s="86" t="s">
        <v>166</v>
      </c>
    </row>
    <row r="1466" spans="1:5" ht="12.75" customHeight="1">
      <c r="A1466" s="144">
        <v>1</v>
      </c>
      <c r="B1466" s="559" t="s">
        <v>170</v>
      </c>
      <c r="C1466" s="560"/>
      <c r="D1466" s="156" t="s">
        <v>615</v>
      </c>
      <c r="E1466" s="157"/>
    </row>
    <row r="1467" spans="1:5" ht="12.75" customHeight="1">
      <c r="A1467" s="144">
        <v>2</v>
      </c>
      <c r="B1467" s="552" t="s">
        <v>171</v>
      </c>
      <c r="C1467" s="542"/>
      <c r="D1467" s="158" t="s">
        <v>615</v>
      </c>
      <c r="E1467" s="157"/>
    </row>
    <row r="1468" spans="1:5" ht="12.75" customHeight="1">
      <c r="A1468" s="144">
        <v>3</v>
      </c>
      <c r="B1468" s="552" t="s">
        <v>172</v>
      </c>
      <c r="C1468" s="542"/>
      <c r="D1468" s="158"/>
      <c r="E1468" s="157" t="s">
        <v>615</v>
      </c>
    </row>
    <row r="1469" spans="1:5" ht="12.75" customHeight="1">
      <c r="A1469" s="144">
        <v>4</v>
      </c>
      <c r="B1469" s="552" t="s">
        <v>173</v>
      </c>
      <c r="C1469" s="542"/>
      <c r="D1469" s="158"/>
      <c r="E1469" s="157" t="s">
        <v>615</v>
      </c>
    </row>
    <row r="1470" spans="1:5" ht="12.75" customHeight="1">
      <c r="A1470" s="144">
        <v>5</v>
      </c>
      <c r="B1470" s="541" t="s">
        <v>174</v>
      </c>
      <c r="C1470" s="542"/>
      <c r="D1470" s="158"/>
      <c r="E1470" s="157" t="s">
        <v>615</v>
      </c>
    </row>
    <row r="1471" spans="1:5" ht="12.75" customHeight="1">
      <c r="A1471" s="144">
        <v>6</v>
      </c>
      <c r="B1471" s="541" t="s">
        <v>175</v>
      </c>
      <c r="C1471" s="542"/>
      <c r="D1471" s="158" t="s">
        <v>615</v>
      </c>
      <c r="E1471" s="157"/>
    </row>
    <row r="1472" spans="1:5" ht="12.75" customHeight="1">
      <c r="A1472" s="144">
        <v>7</v>
      </c>
      <c r="B1472" s="541" t="s">
        <v>176</v>
      </c>
      <c r="C1472" s="542"/>
      <c r="D1472" s="158" t="s">
        <v>615</v>
      </c>
      <c r="E1472" s="157"/>
    </row>
    <row r="1473" spans="1:5" ht="12.75" customHeight="1">
      <c r="A1473" s="144">
        <v>8</v>
      </c>
      <c r="B1473" s="561" t="s">
        <v>177</v>
      </c>
      <c r="C1473" s="542"/>
      <c r="D1473" s="158"/>
      <c r="E1473" s="249" t="s">
        <v>615</v>
      </c>
    </row>
    <row r="1474" spans="1:5" ht="12.75" customHeight="1">
      <c r="A1474" s="144">
        <v>9</v>
      </c>
      <c r="B1474" s="541" t="s">
        <v>178</v>
      </c>
      <c r="C1474" s="542"/>
      <c r="D1474" s="158"/>
      <c r="E1474" s="249" t="s">
        <v>615</v>
      </c>
    </row>
    <row r="1475" spans="1:5" ht="12.75" customHeight="1">
      <c r="A1475" s="144">
        <v>10</v>
      </c>
      <c r="B1475" s="541" t="s">
        <v>179</v>
      </c>
      <c r="C1475" s="542"/>
      <c r="D1475" s="158" t="s">
        <v>615</v>
      </c>
      <c r="E1475" s="157"/>
    </row>
    <row r="1476" spans="1:5" ht="12.75" customHeight="1">
      <c r="A1476" s="144">
        <v>11</v>
      </c>
      <c r="B1476" s="541" t="s">
        <v>180</v>
      </c>
      <c r="C1476" s="542"/>
      <c r="D1476" s="158" t="s">
        <v>615</v>
      </c>
      <c r="E1476" s="157"/>
    </row>
    <row r="1477" spans="1:5" ht="12.75" customHeight="1">
      <c r="A1477" s="144">
        <v>12</v>
      </c>
      <c r="B1477" s="541" t="s">
        <v>181</v>
      </c>
      <c r="C1477" s="542"/>
      <c r="D1477" s="158" t="s">
        <v>615</v>
      </c>
      <c r="E1477" s="157"/>
    </row>
    <row r="1478" spans="1:5" ht="12.75" customHeight="1">
      <c r="A1478" s="144">
        <v>13</v>
      </c>
      <c r="B1478" s="541" t="s">
        <v>182</v>
      </c>
      <c r="C1478" s="542"/>
      <c r="D1478" s="158" t="s">
        <v>615</v>
      </c>
      <c r="E1478" s="157"/>
    </row>
    <row r="1479" spans="1:5" ht="12.75" customHeight="1">
      <c r="A1479" s="144">
        <v>14</v>
      </c>
      <c r="B1479" s="541" t="s">
        <v>183</v>
      </c>
      <c r="C1479" s="542"/>
      <c r="D1479" s="158" t="s">
        <v>615</v>
      </c>
      <c r="E1479" s="157"/>
    </row>
    <row r="1480" spans="1:5" ht="12.75" customHeight="1">
      <c r="A1480" s="144">
        <v>15</v>
      </c>
      <c r="B1480" s="552" t="s">
        <v>184</v>
      </c>
      <c r="C1480" s="542"/>
      <c r="D1480" s="158"/>
      <c r="E1480" s="157" t="s">
        <v>615</v>
      </c>
    </row>
    <row r="1481" spans="1:5" ht="12.75" customHeight="1">
      <c r="A1481" s="144">
        <v>16</v>
      </c>
      <c r="B1481" s="541" t="s">
        <v>185</v>
      </c>
      <c r="C1481" s="542"/>
      <c r="D1481" s="158"/>
      <c r="E1481" s="249" t="s">
        <v>615</v>
      </c>
    </row>
    <row r="1482" spans="1:5" ht="12.75" customHeight="1">
      <c r="A1482" s="144">
        <v>17</v>
      </c>
      <c r="B1482" s="541" t="s">
        <v>186</v>
      </c>
      <c r="C1482" s="542"/>
      <c r="D1482" s="158"/>
      <c r="E1482" s="157" t="s">
        <v>615</v>
      </c>
    </row>
    <row r="1483" spans="1:5" ht="12.75" customHeight="1">
      <c r="A1483" s="146">
        <v>18</v>
      </c>
      <c r="B1483" s="543" t="s">
        <v>187</v>
      </c>
      <c r="C1483" s="544"/>
      <c r="D1483" s="159"/>
      <c r="E1483" s="160" t="s">
        <v>615</v>
      </c>
    </row>
    <row r="1484" spans="1:5">
      <c r="A1484" s="545" t="s">
        <v>167</v>
      </c>
      <c r="B1484" s="546"/>
      <c r="C1484" s="547"/>
      <c r="D1484" s="86">
        <f>COUNTA(D1466:D1483)</f>
        <v>9</v>
      </c>
      <c r="E1484" s="123"/>
    </row>
    <row r="1485" spans="1:5">
      <c r="A1485" s="548" t="s">
        <v>168</v>
      </c>
      <c r="B1485" s="549"/>
      <c r="C1485" s="148"/>
      <c r="D1485" s="142"/>
      <c r="E1485" s="86">
        <f>COUNTA(E1466:E1483)</f>
        <v>9</v>
      </c>
    </row>
    <row r="1486" spans="1:5">
      <c r="A1486" s="147"/>
      <c r="B1486" s="148"/>
      <c r="C1486" s="148"/>
      <c r="D1486" s="149"/>
      <c r="E1486" s="143"/>
    </row>
    <row r="1487" spans="1:5">
      <c r="A1487" s="550" t="s">
        <v>420</v>
      </c>
      <c r="B1487" s="551"/>
      <c r="C1487" s="152">
        <f>IF(AND(D1484&gt;=1,D1484&lt;=5),5,IF(AND(D1484&gt;5,D1484&lt;=11),10,IF(AND(D1484&gt;11,D1484&lt;=18),20,"ERROR")))</f>
        <v>10</v>
      </c>
      <c r="D1487" s="489" t="str">
        <f>IF(AND(D1484&gt;=1,D1484&lt;=5),"Moderado",IF(AND(D1484&gt;5,D1484&lt;=11),"Mayor",IF(AND(D1484&gt;11,D1484&lt;=18),"Catastrofico","ERROR")))</f>
        <v>Mayor</v>
      </c>
      <c r="E1487" s="491"/>
    </row>
    <row r="1488" spans="1:5">
      <c r="A1488" s="85"/>
      <c r="B1488" s="153"/>
      <c r="C1488" s="151"/>
      <c r="D1488" s="155"/>
      <c r="E1488" s="154"/>
    </row>
    <row r="1489" spans="1:5">
      <c r="A1489" s="138" t="s">
        <v>414</v>
      </c>
      <c r="C1489" s="86" t="str">
        <f>IF(AND(D1484&gt;=1,D1484&lt;=5),D1484,"")</f>
        <v/>
      </c>
      <c r="D1489" s="530" t="s">
        <v>369</v>
      </c>
      <c r="E1489" s="530"/>
    </row>
    <row r="1490" spans="1:5">
      <c r="A1490" s="138" t="s">
        <v>415</v>
      </c>
      <c r="C1490" s="86">
        <f>IF(AND(D1484&gt;5,D1484&lt;=11),D1484,"")</f>
        <v>9</v>
      </c>
      <c r="D1490" s="531" t="s">
        <v>370</v>
      </c>
      <c r="E1490" s="531"/>
    </row>
    <row r="1491" spans="1:5">
      <c r="A1491" s="138" t="s">
        <v>416</v>
      </c>
      <c r="C1491" s="86" t="str">
        <f>IF(AND(D1484&gt;11,D1484&lt;=18),D1484,"")</f>
        <v/>
      </c>
      <c r="D1491" s="532" t="s">
        <v>371</v>
      </c>
      <c r="E1491" s="532"/>
    </row>
    <row r="1492" spans="1:5">
      <c r="A1492" s="150" t="s">
        <v>418</v>
      </c>
      <c r="B1492" s="85"/>
      <c r="C1492" s="85"/>
      <c r="D1492" s="145"/>
      <c r="E1492" s="139"/>
    </row>
    <row r="1493" spans="1:5" ht="12.75" customHeight="1">
      <c r="A1493" s="533">
        <f>Mapa!E53</f>
        <v>44</v>
      </c>
      <c r="B1493" s="536" t="str">
        <f>Mapa!F53</f>
        <v>El no cumplimiento a la norma y guía de supervisión de contratos, puede ocasionar faltas graves de supervisión contractual.</v>
      </c>
      <c r="C1493" s="536"/>
      <c r="D1493" s="537"/>
      <c r="E1493" s="538"/>
    </row>
    <row r="1494" spans="1:5">
      <c r="A1494" s="534"/>
      <c r="B1494" s="537"/>
      <c r="C1494" s="537"/>
      <c r="D1494" s="537"/>
      <c r="E1494" s="538"/>
    </row>
    <row r="1495" spans="1:5">
      <c r="A1495" s="535"/>
      <c r="B1495" s="539"/>
      <c r="C1495" s="539"/>
      <c r="D1495" s="539"/>
      <c r="E1495" s="540"/>
    </row>
    <row r="1497" spans="1:5" ht="19.5" customHeight="1">
      <c r="A1497" s="553" t="s">
        <v>163</v>
      </c>
      <c r="B1497" s="554"/>
      <c r="C1497" s="554"/>
      <c r="D1497" s="554"/>
      <c r="E1497" s="555"/>
    </row>
    <row r="1498" spans="1:5" ht="18.75" customHeight="1">
      <c r="A1498" s="556" t="s">
        <v>1</v>
      </c>
      <c r="B1498" s="511" t="s">
        <v>169</v>
      </c>
      <c r="C1498" s="558"/>
      <c r="D1498" s="553" t="s">
        <v>164</v>
      </c>
      <c r="E1498" s="555"/>
    </row>
    <row r="1499" spans="1:5" ht="15.75" customHeight="1">
      <c r="A1499" s="557"/>
      <c r="B1499" s="514"/>
      <c r="C1499" s="497"/>
      <c r="D1499" s="86" t="s">
        <v>165</v>
      </c>
      <c r="E1499" s="86" t="s">
        <v>166</v>
      </c>
    </row>
    <row r="1500" spans="1:5" ht="12.75" customHeight="1">
      <c r="A1500" s="144">
        <v>1</v>
      </c>
      <c r="B1500" s="559" t="s">
        <v>170</v>
      </c>
      <c r="C1500" s="560"/>
      <c r="D1500" s="156"/>
      <c r="E1500" s="157"/>
    </row>
    <row r="1501" spans="1:5" ht="12.75" customHeight="1">
      <c r="A1501" s="144">
        <v>2</v>
      </c>
      <c r="B1501" s="552" t="s">
        <v>171</v>
      </c>
      <c r="C1501" s="542"/>
      <c r="D1501" s="158" t="s">
        <v>417</v>
      </c>
      <c r="E1501" s="157"/>
    </row>
    <row r="1502" spans="1:5" ht="12.75" customHeight="1">
      <c r="A1502" s="144">
        <v>3</v>
      </c>
      <c r="B1502" s="552" t="s">
        <v>172</v>
      </c>
      <c r="C1502" s="542"/>
      <c r="D1502" s="158"/>
      <c r="E1502" s="157"/>
    </row>
    <row r="1503" spans="1:5" ht="12.75" customHeight="1">
      <c r="A1503" s="144">
        <v>4</v>
      </c>
      <c r="B1503" s="552" t="s">
        <v>173</v>
      </c>
      <c r="C1503" s="542"/>
      <c r="D1503" s="158"/>
      <c r="E1503" s="157"/>
    </row>
    <row r="1504" spans="1:5" ht="12.75" customHeight="1">
      <c r="A1504" s="144">
        <v>5</v>
      </c>
      <c r="B1504" s="541" t="s">
        <v>174</v>
      </c>
      <c r="C1504" s="542"/>
      <c r="D1504" s="158"/>
      <c r="E1504" s="157"/>
    </row>
    <row r="1505" spans="1:5" ht="12.75" customHeight="1">
      <c r="A1505" s="144">
        <v>6</v>
      </c>
      <c r="B1505" s="541" t="s">
        <v>175</v>
      </c>
      <c r="C1505" s="542"/>
      <c r="D1505" s="158"/>
      <c r="E1505" s="157"/>
    </row>
    <row r="1506" spans="1:5" ht="12.75" customHeight="1">
      <c r="A1506" s="144">
        <v>7</v>
      </c>
      <c r="B1506" s="541" t="s">
        <v>176</v>
      </c>
      <c r="C1506" s="542"/>
      <c r="D1506" s="158"/>
      <c r="E1506" s="157"/>
    </row>
    <row r="1507" spans="1:5" ht="12.75" customHeight="1">
      <c r="A1507" s="144">
        <v>8</v>
      </c>
      <c r="B1507" s="561" t="s">
        <v>177</v>
      </c>
      <c r="C1507" s="542"/>
      <c r="D1507" s="158"/>
      <c r="E1507" s="249"/>
    </row>
    <row r="1508" spans="1:5" ht="12.75" customHeight="1">
      <c r="A1508" s="144">
        <v>9</v>
      </c>
      <c r="B1508" s="541" t="s">
        <v>178</v>
      </c>
      <c r="C1508" s="542"/>
      <c r="D1508" s="158"/>
      <c r="E1508" s="249"/>
    </row>
    <row r="1509" spans="1:5" ht="12.75" customHeight="1">
      <c r="A1509" s="144">
        <v>10</v>
      </c>
      <c r="B1509" s="541" t="s">
        <v>179</v>
      </c>
      <c r="C1509" s="542"/>
      <c r="D1509" s="158"/>
      <c r="E1509" s="157"/>
    </row>
    <row r="1510" spans="1:5" ht="12.75" customHeight="1">
      <c r="A1510" s="144">
        <v>11</v>
      </c>
      <c r="B1510" s="541" t="s">
        <v>180</v>
      </c>
      <c r="C1510" s="542"/>
      <c r="D1510" s="158"/>
      <c r="E1510" s="157"/>
    </row>
    <row r="1511" spans="1:5" ht="12.75" customHeight="1">
      <c r="A1511" s="144">
        <v>12</v>
      </c>
      <c r="B1511" s="541" t="s">
        <v>181</v>
      </c>
      <c r="C1511" s="542"/>
      <c r="D1511" s="158"/>
      <c r="E1511" s="157"/>
    </row>
    <row r="1512" spans="1:5" ht="12.75" customHeight="1">
      <c r="A1512" s="144">
        <v>13</v>
      </c>
      <c r="B1512" s="541" t="s">
        <v>182</v>
      </c>
      <c r="C1512" s="542"/>
      <c r="D1512" s="158"/>
      <c r="E1512" s="157"/>
    </row>
    <row r="1513" spans="1:5" ht="12.75" customHeight="1">
      <c r="A1513" s="144">
        <v>14</v>
      </c>
      <c r="B1513" s="541" t="s">
        <v>183</v>
      </c>
      <c r="C1513" s="542"/>
      <c r="D1513" s="158"/>
      <c r="E1513" s="157"/>
    </row>
    <row r="1514" spans="1:5" ht="12.75" customHeight="1">
      <c r="A1514" s="144">
        <v>15</v>
      </c>
      <c r="B1514" s="552" t="s">
        <v>184</v>
      </c>
      <c r="C1514" s="542"/>
      <c r="D1514" s="158"/>
      <c r="E1514" s="157"/>
    </row>
    <row r="1515" spans="1:5" ht="12.75" customHeight="1">
      <c r="A1515" s="144">
        <v>16</v>
      </c>
      <c r="B1515" s="541" t="s">
        <v>185</v>
      </c>
      <c r="C1515" s="542"/>
      <c r="D1515" s="158"/>
      <c r="E1515" s="249"/>
    </row>
    <row r="1516" spans="1:5" ht="12.75" customHeight="1">
      <c r="A1516" s="144">
        <v>17</v>
      </c>
      <c r="B1516" s="541" t="s">
        <v>186</v>
      </c>
      <c r="C1516" s="542"/>
      <c r="D1516" s="158"/>
      <c r="E1516" s="157"/>
    </row>
    <row r="1517" spans="1:5" ht="12.75" customHeight="1">
      <c r="A1517" s="146">
        <v>18</v>
      </c>
      <c r="B1517" s="543" t="s">
        <v>187</v>
      </c>
      <c r="C1517" s="544"/>
      <c r="D1517" s="159"/>
      <c r="E1517" s="160"/>
    </row>
    <row r="1518" spans="1:5">
      <c r="A1518" s="545" t="s">
        <v>167</v>
      </c>
      <c r="B1518" s="546"/>
      <c r="C1518" s="547"/>
      <c r="D1518" s="86">
        <f>COUNTA(D1500:D1517)</f>
        <v>1</v>
      </c>
      <c r="E1518" s="123"/>
    </row>
    <row r="1519" spans="1:5">
      <c r="A1519" s="548" t="s">
        <v>168</v>
      </c>
      <c r="B1519" s="549"/>
      <c r="C1519" s="148"/>
      <c r="D1519" s="142"/>
      <c r="E1519" s="86">
        <f>COUNTA(E1500:E1517)</f>
        <v>0</v>
      </c>
    </row>
    <row r="1520" spans="1:5">
      <c r="A1520" s="147"/>
      <c r="B1520" s="148"/>
      <c r="C1520" s="148"/>
      <c r="D1520" s="149"/>
      <c r="E1520" s="143"/>
    </row>
    <row r="1521" spans="1:5">
      <c r="A1521" s="550" t="s">
        <v>420</v>
      </c>
      <c r="B1521" s="551"/>
      <c r="C1521" s="152">
        <f>IF(AND(D1518&gt;=1,D1518&lt;=5),5,IF(AND(D1518&gt;5,D1518&lt;=11),10,IF(AND(D1518&gt;11,D1518&lt;=18),20,"ERROR")))</f>
        <v>5</v>
      </c>
      <c r="D1521" s="489" t="str">
        <f>IF(AND(D1518&gt;=1,D1518&lt;=5),"Moderado",IF(AND(D1518&gt;5,D1518&lt;=11),"Mayor",IF(AND(D1518&gt;11,D1518&lt;=18),"Catastrofico","ERROR")))</f>
        <v>Moderado</v>
      </c>
      <c r="E1521" s="491"/>
    </row>
    <row r="1522" spans="1:5">
      <c r="A1522" s="85"/>
      <c r="B1522" s="153"/>
      <c r="C1522" s="151"/>
      <c r="D1522" s="155"/>
      <c r="E1522" s="154"/>
    </row>
    <row r="1523" spans="1:5">
      <c r="A1523" s="138" t="s">
        <v>414</v>
      </c>
      <c r="C1523" s="86">
        <f>IF(AND(D1518&gt;=1,D1518&lt;=5),D1518,"")</f>
        <v>1</v>
      </c>
      <c r="D1523" s="530" t="s">
        <v>369</v>
      </c>
      <c r="E1523" s="530"/>
    </row>
    <row r="1524" spans="1:5">
      <c r="A1524" s="138" t="s">
        <v>415</v>
      </c>
      <c r="C1524" s="86" t="str">
        <f>IF(AND(D1518&gt;5,D1518&lt;=11),D1518,"")</f>
        <v/>
      </c>
      <c r="D1524" s="531" t="s">
        <v>370</v>
      </c>
      <c r="E1524" s="531"/>
    </row>
    <row r="1525" spans="1:5">
      <c r="A1525" s="138" t="s">
        <v>416</v>
      </c>
      <c r="C1525" s="86" t="str">
        <f>IF(AND(D1518&gt;11,D1518&lt;=18),D1518,"")</f>
        <v/>
      </c>
      <c r="D1525" s="532" t="s">
        <v>371</v>
      </c>
      <c r="E1525" s="532"/>
    </row>
    <row r="1526" spans="1:5">
      <c r="A1526" s="150" t="s">
        <v>418</v>
      </c>
      <c r="B1526" s="85"/>
      <c r="C1526" s="85"/>
      <c r="D1526" s="145"/>
      <c r="E1526" s="139"/>
    </row>
    <row r="1527" spans="1:5" ht="12.75" customHeight="1">
      <c r="A1527" s="533">
        <f>Mapa!E54</f>
        <v>45</v>
      </c>
      <c r="B1527" s="536" t="str">
        <f>Mapa!F54</f>
        <v>No dar a conocer oportunamente irregularidades evidenciadas en la Entidad a los Entes de Control</v>
      </c>
      <c r="C1527" s="536"/>
      <c r="D1527" s="537"/>
      <c r="E1527" s="538"/>
    </row>
    <row r="1528" spans="1:5">
      <c r="A1528" s="534"/>
      <c r="B1528" s="537"/>
      <c r="C1528" s="537"/>
      <c r="D1528" s="537"/>
      <c r="E1528" s="538"/>
    </row>
    <row r="1529" spans="1:5">
      <c r="A1529" s="535"/>
      <c r="B1529" s="539"/>
      <c r="C1529" s="539"/>
      <c r="D1529" s="539"/>
      <c r="E1529" s="540"/>
    </row>
    <row r="1531" spans="1:5" ht="19.5" customHeight="1">
      <c r="A1531" s="553" t="s">
        <v>163</v>
      </c>
      <c r="B1531" s="554"/>
      <c r="C1531" s="554"/>
      <c r="D1531" s="554"/>
      <c r="E1531" s="555"/>
    </row>
    <row r="1532" spans="1:5" ht="18.75" customHeight="1">
      <c r="A1532" s="556" t="s">
        <v>1</v>
      </c>
      <c r="B1532" s="511" t="s">
        <v>169</v>
      </c>
      <c r="C1532" s="558"/>
      <c r="D1532" s="553" t="s">
        <v>164</v>
      </c>
      <c r="E1532" s="555"/>
    </row>
    <row r="1533" spans="1:5" ht="15.75" customHeight="1">
      <c r="A1533" s="557"/>
      <c r="B1533" s="514"/>
      <c r="C1533" s="497"/>
      <c r="D1533" s="86" t="s">
        <v>165</v>
      </c>
      <c r="E1533" s="86" t="s">
        <v>166</v>
      </c>
    </row>
    <row r="1534" spans="1:5" ht="12.75" customHeight="1">
      <c r="A1534" s="144">
        <v>1</v>
      </c>
      <c r="B1534" s="559" t="s">
        <v>170</v>
      </c>
      <c r="C1534" s="560"/>
      <c r="D1534" s="156"/>
      <c r="E1534" s="157"/>
    </row>
    <row r="1535" spans="1:5" ht="12.75" customHeight="1">
      <c r="A1535" s="144">
        <v>2</v>
      </c>
      <c r="B1535" s="552" t="s">
        <v>171</v>
      </c>
      <c r="C1535" s="542"/>
      <c r="D1535" s="158" t="s">
        <v>417</v>
      </c>
      <c r="E1535" s="157"/>
    </row>
    <row r="1536" spans="1:5" ht="12.75" customHeight="1">
      <c r="A1536" s="144">
        <v>3</v>
      </c>
      <c r="B1536" s="552" t="s">
        <v>172</v>
      </c>
      <c r="C1536" s="542"/>
      <c r="D1536" s="158"/>
      <c r="E1536" s="157"/>
    </row>
    <row r="1537" spans="1:5" ht="12.75" customHeight="1">
      <c r="A1537" s="144">
        <v>4</v>
      </c>
      <c r="B1537" s="552" t="s">
        <v>173</v>
      </c>
      <c r="C1537" s="542"/>
      <c r="D1537" s="158"/>
      <c r="E1537" s="157"/>
    </row>
    <row r="1538" spans="1:5" ht="12.75" customHeight="1">
      <c r="A1538" s="144">
        <v>5</v>
      </c>
      <c r="B1538" s="541" t="s">
        <v>174</v>
      </c>
      <c r="C1538" s="542"/>
      <c r="D1538" s="158"/>
      <c r="E1538" s="157"/>
    </row>
    <row r="1539" spans="1:5" ht="12.75" customHeight="1">
      <c r="A1539" s="144">
        <v>6</v>
      </c>
      <c r="B1539" s="541" t="s">
        <v>175</v>
      </c>
      <c r="C1539" s="542"/>
      <c r="D1539" s="158"/>
      <c r="E1539" s="157"/>
    </row>
    <row r="1540" spans="1:5" ht="12.75" customHeight="1">
      <c r="A1540" s="144">
        <v>7</v>
      </c>
      <c r="B1540" s="541" t="s">
        <v>176</v>
      </c>
      <c r="C1540" s="542"/>
      <c r="D1540" s="158"/>
      <c r="E1540" s="157"/>
    </row>
    <row r="1541" spans="1:5" ht="12.75" customHeight="1">
      <c r="A1541" s="144">
        <v>8</v>
      </c>
      <c r="B1541" s="561" t="s">
        <v>177</v>
      </c>
      <c r="C1541" s="542"/>
      <c r="D1541" s="158"/>
      <c r="E1541" s="249"/>
    </row>
    <row r="1542" spans="1:5" ht="12.75" customHeight="1">
      <c r="A1542" s="144">
        <v>9</v>
      </c>
      <c r="B1542" s="541" t="s">
        <v>178</v>
      </c>
      <c r="C1542" s="542"/>
      <c r="D1542" s="158"/>
      <c r="E1542" s="249"/>
    </row>
    <row r="1543" spans="1:5" ht="12.75" customHeight="1">
      <c r="A1543" s="144">
        <v>10</v>
      </c>
      <c r="B1543" s="541" t="s">
        <v>179</v>
      </c>
      <c r="C1543" s="542"/>
      <c r="D1543" s="158"/>
      <c r="E1543" s="157"/>
    </row>
    <row r="1544" spans="1:5" ht="12.75" customHeight="1">
      <c r="A1544" s="144">
        <v>11</v>
      </c>
      <c r="B1544" s="541" t="s">
        <v>180</v>
      </c>
      <c r="C1544" s="542"/>
      <c r="D1544" s="158"/>
      <c r="E1544" s="157"/>
    </row>
    <row r="1545" spans="1:5" ht="12.75" customHeight="1">
      <c r="A1545" s="144">
        <v>12</v>
      </c>
      <c r="B1545" s="541" t="s">
        <v>181</v>
      </c>
      <c r="C1545" s="542"/>
      <c r="D1545" s="158"/>
      <c r="E1545" s="157"/>
    </row>
    <row r="1546" spans="1:5" ht="12.75" customHeight="1">
      <c r="A1546" s="144">
        <v>13</v>
      </c>
      <c r="B1546" s="541" t="s">
        <v>182</v>
      </c>
      <c r="C1546" s="542"/>
      <c r="D1546" s="158"/>
      <c r="E1546" s="157"/>
    </row>
    <row r="1547" spans="1:5" ht="12.75" customHeight="1">
      <c r="A1547" s="144">
        <v>14</v>
      </c>
      <c r="B1547" s="541" t="s">
        <v>183</v>
      </c>
      <c r="C1547" s="542"/>
      <c r="D1547" s="158"/>
      <c r="E1547" s="157"/>
    </row>
    <row r="1548" spans="1:5" ht="12.75" customHeight="1">
      <c r="A1548" s="144">
        <v>15</v>
      </c>
      <c r="B1548" s="552" t="s">
        <v>184</v>
      </c>
      <c r="C1548" s="542"/>
      <c r="D1548" s="158"/>
      <c r="E1548" s="157"/>
    </row>
    <row r="1549" spans="1:5" ht="12.75" customHeight="1">
      <c r="A1549" s="144">
        <v>16</v>
      </c>
      <c r="B1549" s="541" t="s">
        <v>185</v>
      </c>
      <c r="C1549" s="542"/>
      <c r="D1549" s="158"/>
      <c r="E1549" s="249"/>
    </row>
    <row r="1550" spans="1:5" ht="12.75" customHeight="1">
      <c r="A1550" s="144">
        <v>17</v>
      </c>
      <c r="B1550" s="541" t="s">
        <v>186</v>
      </c>
      <c r="C1550" s="542"/>
      <c r="D1550" s="158"/>
      <c r="E1550" s="157"/>
    </row>
    <row r="1551" spans="1:5" ht="12.75" customHeight="1">
      <c r="A1551" s="146">
        <v>18</v>
      </c>
      <c r="B1551" s="543" t="s">
        <v>187</v>
      </c>
      <c r="C1551" s="544"/>
      <c r="D1551" s="159"/>
      <c r="E1551" s="160"/>
    </row>
    <row r="1552" spans="1:5">
      <c r="A1552" s="545" t="s">
        <v>167</v>
      </c>
      <c r="B1552" s="546"/>
      <c r="C1552" s="547"/>
      <c r="D1552" s="86">
        <f>COUNTA(D1534:D1551)</f>
        <v>1</v>
      </c>
      <c r="E1552" s="123"/>
    </row>
    <row r="1553" spans="1:5">
      <c r="A1553" s="548" t="s">
        <v>168</v>
      </c>
      <c r="B1553" s="549"/>
      <c r="C1553" s="148"/>
      <c r="D1553" s="142"/>
      <c r="E1553" s="86">
        <f>COUNTA(E1534:E1551)</f>
        <v>0</v>
      </c>
    </row>
    <row r="1554" spans="1:5">
      <c r="A1554" s="147"/>
      <c r="B1554" s="148"/>
      <c r="C1554" s="148"/>
      <c r="D1554" s="149"/>
      <c r="E1554" s="143"/>
    </row>
    <row r="1555" spans="1:5">
      <c r="A1555" s="550" t="s">
        <v>420</v>
      </c>
      <c r="B1555" s="551"/>
      <c r="C1555" s="152">
        <f>IF(AND(D1552&gt;=1,D1552&lt;=5),5,IF(AND(D1552&gt;5,D1552&lt;=11),10,IF(AND(D1552&gt;11,D1552&lt;=18),20,"ERROR")))</f>
        <v>5</v>
      </c>
      <c r="D1555" s="489" t="str">
        <f>IF(AND(D1552&gt;=1,D1552&lt;=5),"Moderado",IF(AND(D1552&gt;5,D1552&lt;=11),"Mayor",IF(AND(D1552&gt;11,D1552&lt;=18),"Catastrofico","ERROR")))</f>
        <v>Moderado</v>
      </c>
      <c r="E1555" s="491"/>
    </row>
    <row r="1556" spans="1:5">
      <c r="A1556" s="85"/>
      <c r="B1556" s="153"/>
      <c r="C1556" s="151"/>
      <c r="D1556" s="155"/>
      <c r="E1556" s="154"/>
    </row>
    <row r="1557" spans="1:5">
      <c r="A1557" s="138" t="s">
        <v>414</v>
      </c>
      <c r="C1557" s="86">
        <f>IF(AND(D1552&gt;=1,D1552&lt;=5),D1552,"")</f>
        <v>1</v>
      </c>
      <c r="D1557" s="530" t="s">
        <v>369</v>
      </c>
      <c r="E1557" s="530"/>
    </row>
    <row r="1558" spans="1:5">
      <c r="A1558" s="138" t="s">
        <v>415</v>
      </c>
      <c r="C1558" s="86" t="str">
        <f>IF(AND(D1552&gt;5,D1552&lt;=11),D1552,"")</f>
        <v/>
      </c>
      <c r="D1558" s="531" t="s">
        <v>370</v>
      </c>
      <c r="E1558" s="531"/>
    </row>
    <row r="1559" spans="1:5">
      <c r="A1559" s="138" t="s">
        <v>416</v>
      </c>
      <c r="C1559" s="86" t="str">
        <f>IF(AND(D1552&gt;11,D1552&lt;=18),D1552,"")</f>
        <v/>
      </c>
      <c r="D1559" s="532" t="s">
        <v>371</v>
      </c>
      <c r="E1559" s="532"/>
    </row>
    <row r="1560" spans="1:5">
      <c r="A1560" s="150" t="s">
        <v>418</v>
      </c>
      <c r="B1560" s="85"/>
      <c r="C1560" s="85"/>
      <c r="D1560" s="145"/>
      <c r="E1560" s="139"/>
    </row>
    <row r="1561" spans="1:5">
      <c r="A1561" s="533">
        <f>Mapa!E55</f>
        <v>46</v>
      </c>
      <c r="B1561" s="536" t="str">
        <f>Mapa!F55</f>
        <v>Presentar en los informes información imprecisa e incompleta a los entes externos</v>
      </c>
      <c r="C1561" s="536"/>
      <c r="D1561" s="537"/>
      <c r="E1561" s="538"/>
    </row>
    <row r="1562" spans="1:5">
      <c r="A1562" s="534"/>
      <c r="B1562" s="537"/>
      <c r="C1562" s="537"/>
      <c r="D1562" s="537"/>
      <c r="E1562" s="538"/>
    </row>
    <row r="1563" spans="1:5">
      <c r="A1563" s="535"/>
      <c r="B1563" s="539"/>
      <c r="C1563" s="539"/>
      <c r="D1563" s="539"/>
      <c r="E1563" s="540"/>
    </row>
    <row r="1565" spans="1:5" ht="19.5" customHeight="1">
      <c r="A1565" s="553" t="s">
        <v>163</v>
      </c>
      <c r="B1565" s="554"/>
      <c r="C1565" s="554"/>
      <c r="D1565" s="554"/>
      <c r="E1565" s="555"/>
    </row>
    <row r="1566" spans="1:5" ht="18.75" customHeight="1">
      <c r="A1566" s="556" t="s">
        <v>1</v>
      </c>
      <c r="B1566" s="511" t="s">
        <v>169</v>
      </c>
      <c r="C1566" s="558"/>
      <c r="D1566" s="553" t="s">
        <v>164</v>
      </c>
      <c r="E1566" s="555"/>
    </row>
    <row r="1567" spans="1:5" ht="15.75" customHeight="1">
      <c r="A1567" s="557"/>
      <c r="B1567" s="514"/>
      <c r="C1567" s="497"/>
      <c r="D1567" s="86" t="s">
        <v>165</v>
      </c>
      <c r="E1567" s="86" t="s">
        <v>166</v>
      </c>
    </row>
    <row r="1568" spans="1:5" ht="12.75" customHeight="1">
      <c r="A1568" s="144">
        <v>1</v>
      </c>
      <c r="B1568" s="559" t="s">
        <v>170</v>
      </c>
      <c r="C1568" s="560"/>
      <c r="D1568" s="156"/>
      <c r="E1568" s="157"/>
    </row>
    <row r="1569" spans="1:5" ht="12.75" customHeight="1">
      <c r="A1569" s="144">
        <v>2</v>
      </c>
      <c r="B1569" s="552" t="s">
        <v>171</v>
      </c>
      <c r="C1569" s="542"/>
      <c r="D1569" s="158" t="s">
        <v>417</v>
      </c>
      <c r="E1569" s="157"/>
    </row>
    <row r="1570" spans="1:5" ht="12.75" customHeight="1">
      <c r="A1570" s="144">
        <v>3</v>
      </c>
      <c r="B1570" s="552" t="s">
        <v>172</v>
      </c>
      <c r="C1570" s="542"/>
      <c r="D1570" s="158"/>
      <c r="E1570" s="157"/>
    </row>
    <row r="1571" spans="1:5" ht="12.75" customHeight="1">
      <c r="A1571" s="144">
        <v>4</v>
      </c>
      <c r="B1571" s="552" t="s">
        <v>173</v>
      </c>
      <c r="C1571" s="542"/>
      <c r="D1571" s="158"/>
      <c r="E1571" s="157"/>
    </row>
    <row r="1572" spans="1:5" ht="12.75" customHeight="1">
      <c r="A1572" s="144">
        <v>5</v>
      </c>
      <c r="B1572" s="541" t="s">
        <v>174</v>
      </c>
      <c r="C1572" s="542"/>
      <c r="D1572" s="158"/>
      <c r="E1572" s="157"/>
    </row>
    <row r="1573" spans="1:5" ht="12.75" customHeight="1">
      <c r="A1573" s="144">
        <v>6</v>
      </c>
      <c r="B1573" s="541" t="s">
        <v>175</v>
      </c>
      <c r="C1573" s="542"/>
      <c r="D1573" s="158"/>
      <c r="E1573" s="157"/>
    </row>
    <row r="1574" spans="1:5" ht="12.75" customHeight="1">
      <c r="A1574" s="144">
        <v>7</v>
      </c>
      <c r="B1574" s="541" t="s">
        <v>176</v>
      </c>
      <c r="C1574" s="542"/>
      <c r="D1574" s="158"/>
      <c r="E1574" s="157"/>
    </row>
    <row r="1575" spans="1:5" ht="12.75" customHeight="1">
      <c r="A1575" s="144">
        <v>8</v>
      </c>
      <c r="B1575" s="561" t="s">
        <v>177</v>
      </c>
      <c r="C1575" s="542"/>
      <c r="D1575" s="158"/>
      <c r="E1575" s="249"/>
    </row>
    <row r="1576" spans="1:5" ht="12.75" customHeight="1">
      <c r="A1576" s="144">
        <v>9</v>
      </c>
      <c r="B1576" s="541" t="s">
        <v>178</v>
      </c>
      <c r="C1576" s="542"/>
      <c r="D1576" s="158"/>
      <c r="E1576" s="249"/>
    </row>
    <row r="1577" spans="1:5" ht="12.75" customHeight="1">
      <c r="A1577" s="144">
        <v>10</v>
      </c>
      <c r="B1577" s="541" t="s">
        <v>179</v>
      </c>
      <c r="C1577" s="542"/>
      <c r="D1577" s="158"/>
      <c r="E1577" s="157"/>
    </row>
    <row r="1578" spans="1:5" ht="12.75" customHeight="1">
      <c r="A1578" s="144">
        <v>11</v>
      </c>
      <c r="B1578" s="541" t="s">
        <v>180</v>
      </c>
      <c r="C1578" s="542"/>
      <c r="D1578" s="158"/>
      <c r="E1578" s="157"/>
    </row>
    <row r="1579" spans="1:5" ht="12.75" customHeight="1">
      <c r="A1579" s="144">
        <v>12</v>
      </c>
      <c r="B1579" s="541" t="s">
        <v>181</v>
      </c>
      <c r="C1579" s="542"/>
      <c r="D1579" s="158"/>
      <c r="E1579" s="157"/>
    </row>
    <row r="1580" spans="1:5" ht="12.75" customHeight="1">
      <c r="A1580" s="144">
        <v>13</v>
      </c>
      <c r="B1580" s="541" t="s">
        <v>182</v>
      </c>
      <c r="C1580" s="542"/>
      <c r="D1580" s="158"/>
      <c r="E1580" s="157"/>
    </row>
    <row r="1581" spans="1:5" ht="12.75" customHeight="1">
      <c r="A1581" s="144">
        <v>14</v>
      </c>
      <c r="B1581" s="541" t="s">
        <v>183</v>
      </c>
      <c r="C1581" s="542"/>
      <c r="D1581" s="158"/>
      <c r="E1581" s="157"/>
    </row>
    <row r="1582" spans="1:5" ht="12.75" customHeight="1">
      <c r="A1582" s="144">
        <v>15</v>
      </c>
      <c r="B1582" s="552" t="s">
        <v>184</v>
      </c>
      <c r="C1582" s="542"/>
      <c r="D1582" s="158"/>
      <c r="E1582" s="157"/>
    </row>
    <row r="1583" spans="1:5" ht="12.75" customHeight="1">
      <c r="A1583" s="144">
        <v>16</v>
      </c>
      <c r="B1583" s="541" t="s">
        <v>185</v>
      </c>
      <c r="C1583" s="542"/>
      <c r="D1583" s="158"/>
      <c r="E1583" s="249"/>
    </row>
    <row r="1584" spans="1:5" ht="12.75" customHeight="1">
      <c r="A1584" s="144">
        <v>17</v>
      </c>
      <c r="B1584" s="541" t="s">
        <v>186</v>
      </c>
      <c r="C1584" s="542"/>
      <c r="D1584" s="158"/>
      <c r="E1584" s="157"/>
    </row>
    <row r="1585" spans="1:5" ht="12.75" customHeight="1">
      <c r="A1585" s="146">
        <v>18</v>
      </c>
      <c r="B1585" s="543" t="s">
        <v>187</v>
      </c>
      <c r="C1585" s="544"/>
      <c r="D1585" s="159"/>
      <c r="E1585" s="160"/>
    </row>
    <row r="1586" spans="1:5">
      <c r="A1586" s="545" t="s">
        <v>167</v>
      </c>
      <c r="B1586" s="546"/>
      <c r="C1586" s="547"/>
      <c r="D1586" s="86">
        <f>COUNTA(D1568:D1585)</f>
        <v>1</v>
      </c>
      <c r="E1586" s="123"/>
    </row>
    <row r="1587" spans="1:5">
      <c r="A1587" s="548" t="s">
        <v>168</v>
      </c>
      <c r="B1587" s="549"/>
      <c r="C1587" s="148"/>
      <c r="D1587" s="142"/>
      <c r="E1587" s="86">
        <f>COUNTA(E1568:E1585)</f>
        <v>0</v>
      </c>
    </row>
    <row r="1588" spans="1:5">
      <c r="A1588" s="147"/>
      <c r="B1588" s="148"/>
      <c r="C1588" s="148"/>
      <c r="D1588" s="149"/>
      <c r="E1588" s="143"/>
    </row>
    <row r="1589" spans="1:5">
      <c r="A1589" s="550" t="s">
        <v>420</v>
      </c>
      <c r="B1589" s="551"/>
      <c r="C1589" s="152">
        <f>IF(AND(D1586&gt;=1,D1586&lt;=5),5,IF(AND(D1586&gt;5,D1586&lt;=11),10,IF(AND(D1586&gt;11,D1586&lt;=18),20,"ERROR")))</f>
        <v>5</v>
      </c>
      <c r="D1589" s="489" t="str">
        <f>IF(AND(D1586&gt;=1,D1586&lt;=5),"Moderado",IF(AND(D1586&gt;5,D1586&lt;=11),"Mayor",IF(AND(D1586&gt;11,D1586&lt;=18),"Catastrofico","ERROR")))</f>
        <v>Moderado</v>
      </c>
      <c r="E1589" s="491"/>
    </row>
    <row r="1590" spans="1:5">
      <c r="A1590" s="85"/>
      <c r="B1590" s="153"/>
      <c r="C1590" s="151"/>
      <c r="D1590" s="155"/>
      <c r="E1590" s="154"/>
    </row>
    <row r="1591" spans="1:5">
      <c r="A1591" s="138" t="s">
        <v>414</v>
      </c>
      <c r="C1591" s="86">
        <f>IF(AND(D1586&gt;=1,D1586&lt;=5),D1586,"")</f>
        <v>1</v>
      </c>
      <c r="D1591" s="530" t="s">
        <v>369</v>
      </c>
      <c r="E1591" s="530"/>
    </row>
    <row r="1592" spans="1:5">
      <c r="A1592" s="138" t="s">
        <v>415</v>
      </c>
      <c r="C1592" s="86" t="str">
        <f>IF(AND(D1586&gt;5,D1586&lt;=11),D1586,"")</f>
        <v/>
      </c>
      <c r="D1592" s="531" t="s">
        <v>370</v>
      </c>
      <c r="E1592" s="531"/>
    </row>
    <row r="1593" spans="1:5">
      <c r="A1593" s="138" t="s">
        <v>416</v>
      </c>
      <c r="C1593" s="86" t="str">
        <f>IF(AND(D1586&gt;11,D1586&lt;=18),D1586,"")</f>
        <v/>
      </c>
      <c r="D1593" s="532" t="s">
        <v>371</v>
      </c>
      <c r="E1593" s="532"/>
    </row>
    <row r="1594" spans="1:5">
      <c r="A1594" s="150" t="s">
        <v>418</v>
      </c>
      <c r="B1594" s="85"/>
      <c r="C1594" s="85"/>
      <c r="D1594" s="145"/>
      <c r="E1594" s="139"/>
    </row>
    <row r="1595" spans="1:5" ht="12.75" customHeight="1">
      <c r="A1595" s="533">
        <f>Mapa!E56</f>
        <v>47</v>
      </c>
      <c r="B1595" s="536" t="str">
        <f>Mapa!F56</f>
        <v>Tráfico de influencias en las auditorías.</v>
      </c>
      <c r="C1595" s="536"/>
      <c r="D1595" s="537"/>
      <c r="E1595" s="538"/>
    </row>
    <row r="1596" spans="1:5">
      <c r="A1596" s="534"/>
      <c r="B1596" s="537"/>
      <c r="C1596" s="537"/>
      <c r="D1596" s="537"/>
      <c r="E1596" s="538"/>
    </row>
    <row r="1597" spans="1:5">
      <c r="A1597" s="535"/>
      <c r="B1597" s="539"/>
      <c r="C1597" s="539"/>
      <c r="D1597" s="539"/>
      <c r="E1597" s="540"/>
    </row>
  </sheetData>
  <mergeCells count="1457">
    <mergeCell ref="A1586:C1586"/>
    <mergeCell ref="A1587:B1587"/>
    <mergeCell ref="A1589:B1589"/>
    <mergeCell ref="D1589:E1589"/>
    <mergeCell ref="D1591:E1591"/>
    <mergeCell ref="D1592:E1592"/>
    <mergeCell ref="D1593:E1593"/>
    <mergeCell ref="A1595:A1597"/>
    <mergeCell ref="B1595:E1597"/>
    <mergeCell ref="A1157:E1157"/>
    <mergeCell ref="A1158:A1159"/>
    <mergeCell ref="B1158:C1159"/>
    <mergeCell ref="D1158:E1158"/>
    <mergeCell ref="B1160:C1160"/>
    <mergeCell ref="B1161:C1161"/>
    <mergeCell ref="B1162:C1162"/>
    <mergeCell ref="B1163:C1163"/>
    <mergeCell ref="B1164:C1164"/>
    <mergeCell ref="B1165:C1165"/>
    <mergeCell ref="B1166:C1166"/>
    <mergeCell ref="B1167:C1167"/>
    <mergeCell ref="B1168:C1168"/>
    <mergeCell ref="B1169:C1169"/>
    <mergeCell ref="B1170:C1170"/>
    <mergeCell ref="B1171:C1171"/>
    <mergeCell ref="B1172:C1172"/>
    <mergeCell ref="B1173:C1173"/>
    <mergeCell ref="B1174:C1174"/>
    <mergeCell ref="B1175:C1175"/>
    <mergeCell ref="B1176:C1176"/>
    <mergeCell ref="B1177:C1177"/>
    <mergeCell ref="A1178:C1178"/>
    <mergeCell ref="B1577:C1577"/>
    <mergeCell ref="B1578:C1578"/>
    <mergeCell ref="B1579:C1579"/>
    <mergeCell ref="B1580:C1580"/>
    <mergeCell ref="B1581:C1581"/>
    <mergeCell ref="B1582:C1582"/>
    <mergeCell ref="B1583:C1583"/>
    <mergeCell ref="B1584:C1584"/>
    <mergeCell ref="B1585:C1585"/>
    <mergeCell ref="B1568:C1568"/>
    <mergeCell ref="B1569:C1569"/>
    <mergeCell ref="B1570:C1570"/>
    <mergeCell ref="B1571:C1571"/>
    <mergeCell ref="B1572:C1572"/>
    <mergeCell ref="B1573:C1573"/>
    <mergeCell ref="B1574:C1574"/>
    <mergeCell ref="B1575:C1575"/>
    <mergeCell ref="B1576:C1576"/>
    <mergeCell ref="A1555:B1555"/>
    <mergeCell ref="D1555:E1555"/>
    <mergeCell ref="D1557:E1557"/>
    <mergeCell ref="D1558:E1558"/>
    <mergeCell ref="D1559:E1559"/>
    <mergeCell ref="A1561:A1563"/>
    <mergeCell ref="B1561:E1563"/>
    <mergeCell ref="A1565:E1565"/>
    <mergeCell ref="A1566:A1567"/>
    <mergeCell ref="B1566:C1567"/>
    <mergeCell ref="D1566:E1566"/>
    <mergeCell ref="B1545:C1545"/>
    <mergeCell ref="B1546:C1546"/>
    <mergeCell ref="B1547:C1547"/>
    <mergeCell ref="B1548:C1548"/>
    <mergeCell ref="B1549:C1549"/>
    <mergeCell ref="B1550:C1550"/>
    <mergeCell ref="B1551:C1551"/>
    <mergeCell ref="A1552:C1552"/>
    <mergeCell ref="A1553:B1553"/>
    <mergeCell ref="B1536:C1536"/>
    <mergeCell ref="B1537:C1537"/>
    <mergeCell ref="B1538:C1538"/>
    <mergeCell ref="B1539:C1539"/>
    <mergeCell ref="B1540:C1540"/>
    <mergeCell ref="B1541:C1541"/>
    <mergeCell ref="B1542:C1542"/>
    <mergeCell ref="B1543:C1543"/>
    <mergeCell ref="B1544:C1544"/>
    <mergeCell ref="D1525:E1525"/>
    <mergeCell ref="A1527:A1529"/>
    <mergeCell ref="B1527:E1529"/>
    <mergeCell ref="A1531:E1531"/>
    <mergeCell ref="A1532:A1533"/>
    <mergeCell ref="B1532:C1533"/>
    <mergeCell ref="D1532:E1532"/>
    <mergeCell ref="B1534:C1534"/>
    <mergeCell ref="B1535:C1535"/>
    <mergeCell ref="B1515:C1515"/>
    <mergeCell ref="B1516:C1516"/>
    <mergeCell ref="B1517:C1517"/>
    <mergeCell ref="A1518:C1518"/>
    <mergeCell ref="A1519:B1519"/>
    <mergeCell ref="A1521:B1521"/>
    <mergeCell ref="D1521:E1521"/>
    <mergeCell ref="D1523:E1523"/>
    <mergeCell ref="D1524:E1524"/>
    <mergeCell ref="B1506:C1506"/>
    <mergeCell ref="B1507:C1507"/>
    <mergeCell ref="B1508:C1508"/>
    <mergeCell ref="B1509:C1509"/>
    <mergeCell ref="B1510:C1510"/>
    <mergeCell ref="B1511:C1511"/>
    <mergeCell ref="B1512:C1512"/>
    <mergeCell ref="B1513:C1513"/>
    <mergeCell ref="B1514:C1514"/>
    <mergeCell ref="A1498:A1499"/>
    <mergeCell ref="B1498:C1499"/>
    <mergeCell ref="D1498:E1498"/>
    <mergeCell ref="B1500:C1500"/>
    <mergeCell ref="B1501:C1501"/>
    <mergeCell ref="B1502:C1502"/>
    <mergeCell ref="B1503:C1503"/>
    <mergeCell ref="B1504:C1504"/>
    <mergeCell ref="B1505:C1505"/>
    <mergeCell ref="A1485:B1485"/>
    <mergeCell ref="A1487:B1487"/>
    <mergeCell ref="D1487:E1487"/>
    <mergeCell ref="D1489:E1489"/>
    <mergeCell ref="D1490:E1490"/>
    <mergeCell ref="D1491:E1491"/>
    <mergeCell ref="A1493:A1495"/>
    <mergeCell ref="B1493:E1495"/>
    <mergeCell ref="A1497:E1497"/>
    <mergeCell ref="B1476:C1476"/>
    <mergeCell ref="B1477:C1477"/>
    <mergeCell ref="B1478:C1478"/>
    <mergeCell ref="B1479:C1479"/>
    <mergeCell ref="B1480:C1480"/>
    <mergeCell ref="B1481:C1481"/>
    <mergeCell ref="B1482:C1482"/>
    <mergeCell ref="B1483:C1483"/>
    <mergeCell ref="A1484:C1484"/>
    <mergeCell ref="B1467:C1467"/>
    <mergeCell ref="B1468:C1468"/>
    <mergeCell ref="B1469:C1469"/>
    <mergeCell ref="B1470:C1470"/>
    <mergeCell ref="B1471:C1471"/>
    <mergeCell ref="B1472:C1472"/>
    <mergeCell ref="B1473:C1473"/>
    <mergeCell ref="B1474:C1474"/>
    <mergeCell ref="B1475:C1475"/>
    <mergeCell ref="D1456:E1456"/>
    <mergeCell ref="D1457:E1457"/>
    <mergeCell ref="A1459:A1461"/>
    <mergeCell ref="B1459:E1461"/>
    <mergeCell ref="A1463:E1463"/>
    <mergeCell ref="A1464:A1465"/>
    <mergeCell ref="B1464:C1465"/>
    <mergeCell ref="D1464:E1464"/>
    <mergeCell ref="B1466:C1466"/>
    <mergeCell ref="B1446:C1446"/>
    <mergeCell ref="B1447:C1447"/>
    <mergeCell ref="B1448:C1448"/>
    <mergeCell ref="B1449:C1449"/>
    <mergeCell ref="A1450:C1450"/>
    <mergeCell ref="A1451:B1451"/>
    <mergeCell ref="A1453:B1453"/>
    <mergeCell ref="D1453:E1453"/>
    <mergeCell ref="D1455:E1455"/>
    <mergeCell ref="B1437:C1437"/>
    <mergeCell ref="B1438:C1438"/>
    <mergeCell ref="B1439:C1439"/>
    <mergeCell ref="B1440:C1440"/>
    <mergeCell ref="B1441:C1441"/>
    <mergeCell ref="B1442:C1442"/>
    <mergeCell ref="B1443:C1443"/>
    <mergeCell ref="B1444:C1444"/>
    <mergeCell ref="B1445:C1445"/>
    <mergeCell ref="A1429:E1429"/>
    <mergeCell ref="A1430:A1431"/>
    <mergeCell ref="B1430:C1431"/>
    <mergeCell ref="D1430:E1430"/>
    <mergeCell ref="B1432:C1432"/>
    <mergeCell ref="B1433:C1433"/>
    <mergeCell ref="B1434:C1434"/>
    <mergeCell ref="B1435:C1435"/>
    <mergeCell ref="B1436:C1436"/>
    <mergeCell ref="A1416:C1416"/>
    <mergeCell ref="A1417:B1417"/>
    <mergeCell ref="A1419:B1419"/>
    <mergeCell ref="D1419:E1419"/>
    <mergeCell ref="D1421:E1421"/>
    <mergeCell ref="D1422:E1422"/>
    <mergeCell ref="D1423:E1423"/>
    <mergeCell ref="A1425:A1427"/>
    <mergeCell ref="B1425:E1427"/>
    <mergeCell ref="B1407:C1407"/>
    <mergeCell ref="B1408:C1408"/>
    <mergeCell ref="B1409:C1409"/>
    <mergeCell ref="B1410:C1410"/>
    <mergeCell ref="B1411:C1411"/>
    <mergeCell ref="B1412:C1412"/>
    <mergeCell ref="B1413:C1413"/>
    <mergeCell ref="B1414:C1414"/>
    <mergeCell ref="B1415:C1415"/>
    <mergeCell ref="B1398:C1398"/>
    <mergeCell ref="B1399:C1399"/>
    <mergeCell ref="B1400:C1400"/>
    <mergeCell ref="B1401:C1401"/>
    <mergeCell ref="B1402:C1402"/>
    <mergeCell ref="B1403:C1403"/>
    <mergeCell ref="B1404:C1404"/>
    <mergeCell ref="B1405:C1405"/>
    <mergeCell ref="B1406:C1406"/>
    <mergeCell ref="A1385:B1385"/>
    <mergeCell ref="D1385:E1385"/>
    <mergeCell ref="D1387:E1387"/>
    <mergeCell ref="D1388:E1388"/>
    <mergeCell ref="D1389:E1389"/>
    <mergeCell ref="A1391:A1393"/>
    <mergeCell ref="B1391:E1393"/>
    <mergeCell ref="A1395:E1395"/>
    <mergeCell ref="A1396:A1397"/>
    <mergeCell ref="B1396:C1397"/>
    <mergeCell ref="D1396:E1396"/>
    <mergeCell ref="B1375:C1375"/>
    <mergeCell ref="B1376:C1376"/>
    <mergeCell ref="B1377:C1377"/>
    <mergeCell ref="B1378:C1378"/>
    <mergeCell ref="B1379:C1379"/>
    <mergeCell ref="B1380:C1380"/>
    <mergeCell ref="B1381:C1381"/>
    <mergeCell ref="A1382:C1382"/>
    <mergeCell ref="A1383:B1383"/>
    <mergeCell ref="B1366:C1366"/>
    <mergeCell ref="B1367:C1367"/>
    <mergeCell ref="B1368:C1368"/>
    <mergeCell ref="B1369:C1369"/>
    <mergeCell ref="B1370:C1370"/>
    <mergeCell ref="B1371:C1371"/>
    <mergeCell ref="B1372:C1372"/>
    <mergeCell ref="B1373:C1373"/>
    <mergeCell ref="B1374:C1374"/>
    <mergeCell ref="D1355:E1355"/>
    <mergeCell ref="A1357:A1359"/>
    <mergeCell ref="B1357:E1359"/>
    <mergeCell ref="A1361:E1361"/>
    <mergeCell ref="A1362:A1363"/>
    <mergeCell ref="B1362:C1363"/>
    <mergeCell ref="D1362:E1362"/>
    <mergeCell ref="B1364:C1364"/>
    <mergeCell ref="B1365:C1365"/>
    <mergeCell ref="B1345:C1345"/>
    <mergeCell ref="B1346:C1346"/>
    <mergeCell ref="B1347:C1347"/>
    <mergeCell ref="A1348:C1348"/>
    <mergeCell ref="A1349:B1349"/>
    <mergeCell ref="A1351:B1351"/>
    <mergeCell ref="D1351:E1351"/>
    <mergeCell ref="D1353:E1353"/>
    <mergeCell ref="D1354:E1354"/>
    <mergeCell ref="B1336:C1336"/>
    <mergeCell ref="B1337:C1337"/>
    <mergeCell ref="B1338:C1338"/>
    <mergeCell ref="B1339:C1339"/>
    <mergeCell ref="B1340:C1340"/>
    <mergeCell ref="B1341:C1341"/>
    <mergeCell ref="B1342:C1342"/>
    <mergeCell ref="B1343:C1343"/>
    <mergeCell ref="B1344:C1344"/>
    <mergeCell ref="A1328:A1329"/>
    <mergeCell ref="B1328:C1329"/>
    <mergeCell ref="D1328:E1328"/>
    <mergeCell ref="B1330:C1330"/>
    <mergeCell ref="B1331:C1331"/>
    <mergeCell ref="B1332:C1332"/>
    <mergeCell ref="B1333:C1333"/>
    <mergeCell ref="B1334:C1334"/>
    <mergeCell ref="B1335:C1335"/>
    <mergeCell ref="A1315:B1315"/>
    <mergeCell ref="A1317:B1317"/>
    <mergeCell ref="D1317:E1317"/>
    <mergeCell ref="D1319:E1319"/>
    <mergeCell ref="D1320:E1320"/>
    <mergeCell ref="D1321:E1321"/>
    <mergeCell ref="A1323:A1325"/>
    <mergeCell ref="B1323:E1325"/>
    <mergeCell ref="A1327:E1327"/>
    <mergeCell ref="B1306:C1306"/>
    <mergeCell ref="B1307:C1307"/>
    <mergeCell ref="B1308:C1308"/>
    <mergeCell ref="B1309:C1309"/>
    <mergeCell ref="B1310:C1310"/>
    <mergeCell ref="B1311:C1311"/>
    <mergeCell ref="B1312:C1312"/>
    <mergeCell ref="B1313:C1313"/>
    <mergeCell ref="A1314:C1314"/>
    <mergeCell ref="B1297:C1297"/>
    <mergeCell ref="B1298:C1298"/>
    <mergeCell ref="B1299:C1299"/>
    <mergeCell ref="B1300:C1300"/>
    <mergeCell ref="B1301:C1301"/>
    <mergeCell ref="B1302:C1302"/>
    <mergeCell ref="B1303:C1303"/>
    <mergeCell ref="B1304:C1304"/>
    <mergeCell ref="B1305:C1305"/>
    <mergeCell ref="D1286:E1286"/>
    <mergeCell ref="D1287:E1287"/>
    <mergeCell ref="A1289:A1291"/>
    <mergeCell ref="B1289:E1291"/>
    <mergeCell ref="A1293:E1293"/>
    <mergeCell ref="A1294:A1295"/>
    <mergeCell ref="B1294:C1295"/>
    <mergeCell ref="D1294:E1294"/>
    <mergeCell ref="B1296:C1296"/>
    <mergeCell ref="B1276:C1276"/>
    <mergeCell ref="B1277:C1277"/>
    <mergeCell ref="B1278:C1278"/>
    <mergeCell ref="B1279:C1279"/>
    <mergeCell ref="A1280:C1280"/>
    <mergeCell ref="A1281:B1281"/>
    <mergeCell ref="A1283:B1283"/>
    <mergeCell ref="D1283:E1283"/>
    <mergeCell ref="D1285:E1285"/>
    <mergeCell ref="B1267:C1267"/>
    <mergeCell ref="B1268:C1268"/>
    <mergeCell ref="B1269:C1269"/>
    <mergeCell ref="B1270:C1270"/>
    <mergeCell ref="B1271:C1271"/>
    <mergeCell ref="B1272:C1272"/>
    <mergeCell ref="B1273:C1273"/>
    <mergeCell ref="B1274:C1274"/>
    <mergeCell ref="B1275:C1275"/>
    <mergeCell ref="A1259:E1259"/>
    <mergeCell ref="A1260:A1261"/>
    <mergeCell ref="B1260:C1261"/>
    <mergeCell ref="D1260:E1260"/>
    <mergeCell ref="B1262:C1262"/>
    <mergeCell ref="B1263:C1263"/>
    <mergeCell ref="B1264:C1264"/>
    <mergeCell ref="B1265:C1265"/>
    <mergeCell ref="B1266:C1266"/>
    <mergeCell ref="A1246:C1246"/>
    <mergeCell ref="A1247:B1247"/>
    <mergeCell ref="A1249:B1249"/>
    <mergeCell ref="D1249:E1249"/>
    <mergeCell ref="D1251:E1251"/>
    <mergeCell ref="D1252:E1252"/>
    <mergeCell ref="D1253:E1253"/>
    <mergeCell ref="A1255:A1257"/>
    <mergeCell ref="B1255:E1257"/>
    <mergeCell ref="B1237:C1237"/>
    <mergeCell ref="B1238:C1238"/>
    <mergeCell ref="B1239:C1239"/>
    <mergeCell ref="B1240:C1240"/>
    <mergeCell ref="B1241:C1241"/>
    <mergeCell ref="B1242:C1242"/>
    <mergeCell ref="B1243:C1243"/>
    <mergeCell ref="B1244:C1244"/>
    <mergeCell ref="B1245:C1245"/>
    <mergeCell ref="B1228:C1228"/>
    <mergeCell ref="B1229:C1229"/>
    <mergeCell ref="B1230:C1230"/>
    <mergeCell ref="B1231:C1231"/>
    <mergeCell ref="B1232:C1232"/>
    <mergeCell ref="B1233:C1233"/>
    <mergeCell ref="B1234:C1234"/>
    <mergeCell ref="B1235:C1235"/>
    <mergeCell ref="B1236:C1236"/>
    <mergeCell ref="A1215:B1215"/>
    <mergeCell ref="D1215:E1215"/>
    <mergeCell ref="D1217:E1217"/>
    <mergeCell ref="D1218:E1218"/>
    <mergeCell ref="D1219:E1219"/>
    <mergeCell ref="A1221:A1223"/>
    <mergeCell ref="B1221:E1223"/>
    <mergeCell ref="A1225:E1225"/>
    <mergeCell ref="A1226:A1227"/>
    <mergeCell ref="B1226:C1227"/>
    <mergeCell ref="D1226:E1226"/>
    <mergeCell ref="B1205:C1205"/>
    <mergeCell ref="B1206:C1206"/>
    <mergeCell ref="B1207:C1207"/>
    <mergeCell ref="B1208:C1208"/>
    <mergeCell ref="B1209:C1209"/>
    <mergeCell ref="B1210:C1210"/>
    <mergeCell ref="B1211:C1211"/>
    <mergeCell ref="A1212:C1212"/>
    <mergeCell ref="A1213:B1213"/>
    <mergeCell ref="B1196:C1196"/>
    <mergeCell ref="B1197:C1197"/>
    <mergeCell ref="B1198:C1198"/>
    <mergeCell ref="B1199:C1199"/>
    <mergeCell ref="B1200:C1200"/>
    <mergeCell ref="B1201:C1201"/>
    <mergeCell ref="B1202:C1202"/>
    <mergeCell ref="B1203:C1203"/>
    <mergeCell ref="B1204:C1204"/>
    <mergeCell ref="D1151:E1151"/>
    <mergeCell ref="A1153:A1155"/>
    <mergeCell ref="B1153:E1155"/>
    <mergeCell ref="A1191:E1191"/>
    <mergeCell ref="A1192:A1193"/>
    <mergeCell ref="B1192:C1193"/>
    <mergeCell ref="D1192:E1192"/>
    <mergeCell ref="B1194:C1194"/>
    <mergeCell ref="B1195:C1195"/>
    <mergeCell ref="A1179:B1179"/>
    <mergeCell ref="A1181:B1181"/>
    <mergeCell ref="D1181:E1181"/>
    <mergeCell ref="D1183:E1183"/>
    <mergeCell ref="D1184:E1184"/>
    <mergeCell ref="D1185:E1185"/>
    <mergeCell ref="A1187:A1189"/>
    <mergeCell ref="B1187:E1189"/>
    <mergeCell ref="B1141:C1141"/>
    <mergeCell ref="B1142:C1142"/>
    <mergeCell ref="B1143:C1143"/>
    <mergeCell ref="A1144:C1144"/>
    <mergeCell ref="A1145:B1145"/>
    <mergeCell ref="A1147:B1147"/>
    <mergeCell ref="D1147:E1147"/>
    <mergeCell ref="D1149:E1149"/>
    <mergeCell ref="D1150:E1150"/>
    <mergeCell ref="B1132:C1132"/>
    <mergeCell ref="B1133:C1133"/>
    <mergeCell ref="B1134:C1134"/>
    <mergeCell ref="B1135:C1135"/>
    <mergeCell ref="B1136:C1136"/>
    <mergeCell ref="B1137:C1137"/>
    <mergeCell ref="B1138:C1138"/>
    <mergeCell ref="B1139:C1139"/>
    <mergeCell ref="B1140:C1140"/>
    <mergeCell ref="A1124:A1125"/>
    <mergeCell ref="B1124:C1125"/>
    <mergeCell ref="D1124:E1124"/>
    <mergeCell ref="B1126:C1126"/>
    <mergeCell ref="B1127:C1127"/>
    <mergeCell ref="B1128:C1128"/>
    <mergeCell ref="B1129:C1129"/>
    <mergeCell ref="B1130:C1130"/>
    <mergeCell ref="B1131:C1131"/>
    <mergeCell ref="A1111:B1111"/>
    <mergeCell ref="A1113:B1113"/>
    <mergeCell ref="D1113:E1113"/>
    <mergeCell ref="D1115:E1115"/>
    <mergeCell ref="D1116:E1116"/>
    <mergeCell ref="D1117:E1117"/>
    <mergeCell ref="A1119:A1121"/>
    <mergeCell ref="B1119:E1121"/>
    <mergeCell ref="A1123:E1123"/>
    <mergeCell ref="B1102:C1102"/>
    <mergeCell ref="B1103:C1103"/>
    <mergeCell ref="B1104:C1104"/>
    <mergeCell ref="B1105:C1105"/>
    <mergeCell ref="B1106:C1106"/>
    <mergeCell ref="B1107:C1107"/>
    <mergeCell ref="B1108:C1108"/>
    <mergeCell ref="B1109:C1109"/>
    <mergeCell ref="A1110:C1110"/>
    <mergeCell ref="B1093:C1093"/>
    <mergeCell ref="B1094:C1094"/>
    <mergeCell ref="B1095:C1095"/>
    <mergeCell ref="B1096:C1096"/>
    <mergeCell ref="B1097:C1097"/>
    <mergeCell ref="B1098:C1098"/>
    <mergeCell ref="B1099:C1099"/>
    <mergeCell ref="B1100:C1100"/>
    <mergeCell ref="B1101:C1101"/>
    <mergeCell ref="D1082:E1082"/>
    <mergeCell ref="D1083:E1083"/>
    <mergeCell ref="A1085:A1087"/>
    <mergeCell ref="B1085:E1087"/>
    <mergeCell ref="A1089:E1089"/>
    <mergeCell ref="A1090:A1091"/>
    <mergeCell ref="B1090:C1091"/>
    <mergeCell ref="D1090:E1090"/>
    <mergeCell ref="B1092:C1092"/>
    <mergeCell ref="B1072:C1072"/>
    <mergeCell ref="B1073:C1073"/>
    <mergeCell ref="B1074:C1074"/>
    <mergeCell ref="B1075:C1075"/>
    <mergeCell ref="A1076:C1076"/>
    <mergeCell ref="A1077:B1077"/>
    <mergeCell ref="A1079:B1079"/>
    <mergeCell ref="D1079:E1079"/>
    <mergeCell ref="D1081:E1081"/>
    <mergeCell ref="B1063:C1063"/>
    <mergeCell ref="B1064:C1064"/>
    <mergeCell ref="B1065:C1065"/>
    <mergeCell ref="B1066:C1066"/>
    <mergeCell ref="B1067:C1067"/>
    <mergeCell ref="B1068:C1068"/>
    <mergeCell ref="B1069:C1069"/>
    <mergeCell ref="B1070:C1070"/>
    <mergeCell ref="B1071:C1071"/>
    <mergeCell ref="A1055:E1055"/>
    <mergeCell ref="A1056:A1057"/>
    <mergeCell ref="B1056:C1057"/>
    <mergeCell ref="D1056:E1056"/>
    <mergeCell ref="B1058:C1058"/>
    <mergeCell ref="B1059:C1059"/>
    <mergeCell ref="B1060:C1060"/>
    <mergeCell ref="B1061:C1061"/>
    <mergeCell ref="B1062:C1062"/>
    <mergeCell ref="A1042:C1042"/>
    <mergeCell ref="A1043:B1043"/>
    <mergeCell ref="A1045:B1045"/>
    <mergeCell ref="D1045:E1045"/>
    <mergeCell ref="D1047:E1047"/>
    <mergeCell ref="D1048:E1048"/>
    <mergeCell ref="D1049:E1049"/>
    <mergeCell ref="A1051:A1053"/>
    <mergeCell ref="B1051:E1053"/>
    <mergeCell ref="B1033:C1033"/>
    <mergeCell ref="B1034:C1034"/>
    <mergeCell ref="B1035:C1035"/>
    <mergeCell ref="B1036:C1036"/>
    <mergeCell ref="B1037:C1037"/>
    <mergeCell ref="B1038:C1038"/>
    <mergeCell ref="B1039:C1039"/>
    <mergeCell ref="B1040:C1040"/>
    <mergeCell ref="B1041:C1041"/>
    <mergeCell ref="B1024:C1024"/>
    <mergeCell ref="B1025:C1025"/>
    <mergeCell ref="B1026:C1026"/>
    <mergeCell ref="B1027:C1027"/>
    <mergeCell ref="B1028:C1028"/>
    <mergeCell ref="B1029:C1029"/>
    <mergeCell ref="B1030:C1030"/>
    <mergeCell ref="B1031:C1031"/>
    <mergeCell ref="B1032:C1032"/>
    <mergeCell ref="A1011:B1011"/>
    <mergeCell ref="D1011:E1011"/>
    <mergeCell ref="D1013:E1013"/>
    <mergeCell ref="D1014:E1014"/>
    <mergeCell ref="D1015:E1015"/>
    <mergeCell ref="A1017:A1019"/>
    <mergeCell ref="B1017:E1019"/>
    <mergeCell ref="A1021:E1021"/>
    <mergeCell ref="A1022:A1023"/>
    <mergeCell ref="B1022:C1023"/>
    <mergeCell ref="D1022:E1022"/>
    <mergeCell ref="B1001:C1001"/>
    <mergeCell ref="B1002:C1002"/>
    <mergeCell ref="B1003:C1003"/>
    <mergeCell ref="B1004:C1004"/>
    <mergeCell ref="B1005:C1005"/>
    <mergeCell ref="B1006:C1006"/>
    <mergeCell ref="B1007:C1007"/>
    <mergeCell ref="A1008:C1008"/>
    <mergeCell ref="A1009:B1009"/>
    <mergeCell ref="B992:C992"/>
    <mergeCell ref="B993:C993"/>
    <mergeCell ref="B994:C994"/>
    <mergeCell ref="B995:C995"/>
    <mergeCell ref="B996:C996"/>
    <mergeCell ref="B997:C997"/>
    <mergeCell ref="B998:C998"/>
    <mergeCell ref="B999:C999"/>
    <mergeCell ref="B1000:C1000"/>
    <mergeCell ref="D981:E981"/>
    <mergeCell ref="A983:A985"/>
    <mergeCell ref="B983:E985"/>
    <mergeCell ref="A987:E987"/>
    <mergeCell ref="A988:A989"/>
    <mergeCell ref="B988:C989"/>
    <mergeCell ref="D988:E988"/>
    <mergeCell ref="B990:C990"/>
    <mergeCell ref="B991:C991"/>
    <mergeCell ref="B971:C971"/>
    <mergeCell ref="B972:C972"/>
    <mergeCell ref="B973:C973"/>
    <mergeCell ref="A974:C974"/>
    <mergeCell ref="A975:B975"/>
    <mergeCell ref="A977:B977"/>
    <mergeCell ref="D977:E977"/>
    <mergeCell ref="D979:E979"/>
    <mergeCell ref="D980:E980"/>
    <mergeCell ref="B962:C962"/>
    <mergeCell ref="B963:C963"/>
    <mergeCell ref="B964:C964"/>
    <mergeCell ref="B965:C965"/>
    <mergeCell ref="B966:C966"/>
    <mergeCell ref="B967:C967"/>
    <mergeCell ref="B968:C968"/>
    <mergeCell ref="B969:C969"/>
    <mergeCell ref="B970:C970"/>
    <mergeCell ref="A954:A955"/>
    <mergeCell ref="B954:C955"/>
    <mergeCell ref="D954:E954"/>
    <mergeCell ref="B956:C956"/>
    <mergeCell ref="B957:C957"/>
    <mergeCell ref="B958:C958"/>
    <mergeCell ref="B959:C959"/>
    <mergeCell ref="B960:C960"/>
    <mergeCell ref="B961:C961"/>
    <mergeCell ref="A941:B941"/>
    <mergeCell ref="A943:B943"/>
    <mergeCell ref="D943:E943"/>
    <mergeCell ref="D945:E945"/>
    <mergeCell ref="D946:E946"/>
    <mergeCell ref="D947:E947"/>
    <mergeCell ref="A949:A951"/>
    <mergeCell ref="B949:E951"/>
    <mergeCell ref="A953:E953"/>
    <mergeCell ref="B932:C932"/>
    <mergeCell ref="B933:C933"/>
    <mergeCell ref="B934:C934"/>
    <mergeCell ref="B935:C935"/>
    <mergeCell ref="B936:C936"/>
    <mergeCell ref="B937:C937"/>
    <mergeCell ref="B938:C938"/>
    <mergeCell ref="B939:C939"/>
    <mergeCell ref="A940:C940"/>
    <mergeCell ref="B923:C923"/>
    <mergeCell ref="B924:C924"/>
    <mergeCell ref="B925:C925"/>
    <mergeCell ref="B926:C926"/>
    <mergeCell ref="B927:C927"/>
    <mergeCell ref="B928:C928"/>
    <mergeCell ref="B929:C929"/>
    <mergeCell ref="B930:C930"/>
    <mergeCell ref="B931:C931"/>
    <mergeCell ref="D912:E912"/>
    <mergeCell ref="D913:E913"/>
    <mergeCell ref="A915:A917"/>
    <mergeCell ref="B915:E917"/>
    <mergeCell ref="A919:E919"/>
    <mergeCell ref="A920:A921"/>
    <mergeCell ref="B920:C921"/>
    <mergeCell ref="D920:E920"/>
    <mergeCell ref="B922:C922"/>
    <mergeCell ref="B902:C902"/>
    <mergeCell ref="B903:C903"/>
    <mergeCell ref="B904:C904"/>
    <mergeCell ref="B905:C905"/>
    <mergeCell ref="A906:C906"/>
    <mergeCell ref="A907:B907"/>
    <mergeCell ref="A909:B909"/>
    <mergeCell ref="D909:E909"/>
    <mergeCell ref="D911:E911"/>
    <mergeCell ref="B893:C893"/>
    <mergeCell ref="B894:C894"/>
    <mergeCell ref="B895:C895"/>
    <mergeCell ref="B896:C896"/>
    <mergeCell ref="B897:C897"/>
    <mergeCell ref="B898:C898"/>
    <mergeCell ref="B899:C899"/>
    <mergeCell ref="B900:C900"/>
    <mergeCell ref="B901:C901"/>
    <mergeCell ref="A885:E885"/>
    <mergeCell ref="A886:A887"/>
    <mergeCell ref="B886:C887"/>
    <mergeCell ref="D886:E886"/>
    <mergeCell ref="B888:C888"/>
    <mergeCell ref="B889:C889"/>
    <mergeCell ref="B890:C890"/>
    <mergeCell ref="B891:C891"/>
    <mergeCell ref="B892:C892"/>
    <mergeCell ref="A872:C872"/>
    <mergeCell ref="A873:B873"/>
    <mergeCell ref="A875:B875"/>
    <mergeCell ref="D875:E875"/>
    <mergeCell ref="D877:E877"/>
    <mergeCell ref="D878:E878"/>
    <mergeCell ref="D879:E879"/>
    <mergeCell ref="A881:A883"/>
    <mergeCell ref="B881:E883"/>
    <mergeCell ref="B863:C863"/>
    <mergeCell ref="B864:C864"/>
    <mergeCell ref="B865:C865"/>
    <mergeCell ref="B866:C866"/>
    <mergeCell ref="B867:C867"/>
    <mergeCell ref="B868:C868"/>
    <mergeCell ref="B869:C869"/>
    <mergeCell ref="B870:C870"/>
    <mergeCell ref="B871:C871"/>
    <mergeCell ref="B854:C854"/>
    <mergeCell ref="B855:C855"/>
    <mergeCell ref="B856:C856"/>
    <mergeCell ref="B857:C857"/>
    <mergeCell ref="B858:C858"/>
    <mergeCell ref="B859:C859"/>
    <mergeCell ref="B860:C860"/>
    <mergeCell ref="B861:C861"/>
    <mergeCell ref="B862:C862"/>
    <mergeCell ref="A841:B841"/>
    <mergeCell ref="D841:E841"/>
    <mergeCell ref="D843:E843"/>
    <mergeCell ref="D844:E844"/>
    <mergeCell ref="D845:E845"/>
    <mergeCell ref="A847:A849"/>
    <mergeCell ref="B847:E849"/>
    <mergeCell ref="A851:E851"/>
    <mergeCell ref="A852:A853"/>
    <mergeCell ref="B852:C853"/>
    <mergeCell ref="D852:E852"/>
    <mergeCell ref="B831:C831"/>
    <mergeCell ref="B832:C832"/>
    <mergeCell ref="B833:C833"/>
    <mergeCell ref="B834:C834"/>
    <mergeCell ref="B835:C835"/>
    <mergeCell ref="B836:C836"/>
    <mergeCell ref="B837:C837"/>
    <mergeCell ref="A838:C838"/>
    <mergeCell ref="A839:B839"/>
    <mergeCell ref="B822:C822"/>
    <mergeCell ref="B823:C823"/>
    <mergeCell ref="B824:C824"/>
    <mergeCell ref="B825:C825"/>
    <mergeCell ref="B826:C826"/>
    <mergeCell ref="B827:C827"/>
    <mergeCell ref="B828:C828"/>
    <mergeCell ref="B829:C829"/>
    <mergeCell ref="B830:C830"/>
    <mergeCell ref="D811:E811"/>
    <mergeCell ref="A813:A815"/>
    <mergeCell ref="B813:E815"/>
    <mergeCell ref="A817:E817"/>
    <mergeCell ref="A818:A819"/>
    <mergeCell ref="B818:C819"/>
    <mergeCell ref="D818:E818"/>
    <mergeCell ref="B820:C820"/>
    <mergeCell ref="B821:C821"/>
    <mergeCell ref="B801:C801"/>
    <mergeCell ref="B802:C802"/>
    <mergeCell ref="B803:C803"/>
    <mergeCell ref="A804:C804"/>
    <mergeCell ref="A805:B805"/>
    <mergeCell ref="A807:B807"/>
    <mergeCell ref="D807:E807"/>
    <mergeCell ref="D809:E809"/>
    <mergeCell ref="D810:E810"/>
    <mergeCell ref="B792:C792"/>
    <mergeCell ref="B793:C793"/>
    <mergeCell ref="B794:C794"/>
    <mergeCell ref="B795:C795"/>
    <mergeCell ref="B796:C796"/>
    <mergeCell ref="B797:C797"/>
    <mergeCell ref="B798:C798"/>
    <mergeCell ref="B799:C799"/>
    <mergeCell ref="B800:C800"/>
    <mergeCell ref="A784:A785"/>
    <mergeCell ref="B784:C785"/>
    <mergeCell ref="D784:E784"/>
    <mergeCell ref="B786:C786"/>
    <mergeCell ref="B787:C787"/>
    <mergeCell ref="B788:C788"/>
    <mergeCell ref="B789:C789"/>
    <mergeCell ref="B790:C790"/>
    <mergeCell ref="B791:C791"/>
    <mergeCell ref="A783:E783"/>
    <mergeCell ref="D776:E776"/>
    <mergeCell ref="D777:E777"/>
    <mergeCell ref="A779:A781"/>
    <mergeCell ref="B779:E781"/>
    <mergeCell ref="B766:C766"/>
    <mergeCell ref="B767:C767"/>
    <mergeCell ref="B768:C768"/>
    <mergeCell ref="B769:C769"/>
    <mergeCell ref="A770:C770"/>
    <mergeCell ref="A771:B771"/>
    <mergeCell ref="A773:B773"/>
    <mergeCell ref="D773:E773"/>
    <mergeCell ref="D775:E775"/>
    <mergeCell ref="B757:C757"/>
    <mergeCell ref="B758:C758"/>
    <mergeCell ref="B759:C759"/>
    <mergeCell ref="B760:C760"/>
    <mergeCell ref="B761:C761"/>
    <mergeCell ref="B762:C762"/>
    <mergeCell ref="B763:C763"/>
    <mergeCell ref="B764:C764"/>
    <mergeCell ref="B765:C765"/>
    <mergeCell ref="A749:E749"/>
    <mergeCell ref="A750:A751"/>
    <mergeCell ref="B750:C751"/>
    <mergeCell ref="D750:E750"/>
    <mergeCell ref="B752:C752"/>
    <mergeCell ref="B753:C753"/>
    <mergeCell ref="B754:C754"/>
    <mergeCell ref="B755:C755"/>
    <mergeCell ref="B756:C756"/>
    <mergeCell ref="D743:E743"/>
    <mergeCell ref="A745:A747"/>
    <mergeCell ref="B745:E747"/>
    <mergeCell ref="B733:C733"/>
    <mergeCell ref="B734:C734"/>
    <mergeCell ref="B735:C735"/>
    <mergeCell ref="A736:C736"/>
    <mergeCell ref="A737:B737"/>
    <mergeCell ref="A739:B739"/>
    <mergeCell ref="D739:E739"/>
    <mergeCell ref="D741:E741"/>
    <mergeCell ref="D742:E742"/>
    <mergeCell ref="B724:C724"/>
    <mergeCell ref="B725:C725"/>
    <mergeCell ref="B726:C726"/>
    <mergeCell ref="B727:C727"/>
    <mergeCell ref="B728:C728"/>
    <mergeCell ref="B729:C729"/>
    <mergeCell ref="B730:C730"/>
    <mergeCell ref="B731:C731"/>
    <mergeCell ref="B732:C732"/>
    <mergeCell ref="A716:A717"/>
    <mergeCell ref="B716:C717"/>
    <mergeCell ref="D716:E716"/>
    <mergeCell ref="B718:C718"/>
    <mergeCell ref="B719:C719"/>
    <mergeCell ref="B720:C720"/>
    <mergeCell ref="B721:C721"/>
    <mergeCell ref="B722:C722"/>
    <mergeCell ref="B723:C723"/>
    <mergeCell ref="A703:B703"/>
    <mergeCell ref="A705:B705"/>
    <mergeCell ref="D705:E705"/>
    <mergeCell ref="D707:E707"/>
    <mergeCell ref="D708:E708"/>
    <mergeCell ref="D709:E709"/>
    <mergeCell ref="A711:A713"/>
    <mergeCell ref="B711:E713"/>
    <mergeCell ref="A715:E715"/>
    <mergeCell ref="B694:C694"/>
    <mergeCell ref="B695:C695"/>
    <mergeCell ref="B696:C696"/>
    <mergeCell ref="B697:C697"/>
    <mergeCell ref="B698:C698"/>
    <mergeCell ref="B699:C699"/>
    <mergeCell ref="B700:C700"/>
    <mergeCell ref="B701:C701"/>
    <mergeCell ref="A702:C702"/>
    <mergeCell ref="B685:C685"/>
    <mergeCell ref="B686:C686"/>
    <mergeCell ref="B687:C687"/>
    <mergeCell ref="B688:C688"/>
    <mergeCell ref="B689:C689"/>
    <mergeCell ref="B690:C690"/>
    <mergeCell ref="B691:C691"/>
    <mergeCell ref="B692:C692"/>
    <mergeCell ref="B693:C693"/>
    <mergeCell ref="D674:E674"/>
    <mergeCell ref="D675:E675"/>
    <mergeCell ref="A677:A679"/>
    <mergeCell ref="B677:E679"/>
    <mergeCell ref="A681:E681"/>
    <mergeCell ref="A682:A683"/>
    <mergeCell ref="B682:C683"/>
    <mergeCell ref="D682:E682"/>
    <mergeCell ref="B684:C684"/>
    <mergeCell ref="B664:C664"/>
    <mergeCell ref="B665:C665"/>
    <mergeCell ref="B666:C666"/>
    <mergeCell ref="B667:C667"/>
    <mergeCell ref="A668:C668"/>
    <mergeCell ref="A669:B669"/>
    <mergeCell ref="A671:B671"/>
    <mergeCell ref="D671:E671"/>
    <mergeCell ref="D673:E673"/>
    <mergeCell ref="B655:C655"/>
    <mergeCell ref="B656:C656"/>
    <mergeCell ref="B657:C657"/>
    <mergeCell ref="B658:C658"/>
    <mergeCell ref="B659:C659"/>
    <mergeCell ref="B660:C660"/>
    <mergeCell ref="B661:C661"/>
    <mergeCell ref="B662:C662"/>
    <mergeCell ref="B663:C663"/>
    <mergeCell ref="A647:E647"/>
    <mergeCell ref="A648:A649"/>
    <mergeCell ref="B648:C649"/>
    <mergeCell ref="D648:E648"/>
    <mergeCell ref="B650:C650"/>
    <mergeCell ref="B651:C651"/>
    <mergeCell ref="B652:C652"/>
    <mergeCell ref="B653:C653"/>
    <mergeCell ref="B654:C654"/>
    <mergeCell ref="D25:E25"/>
    <mergeCell ref="D28:E28"/>
    <mergeCell ref="D27:E27"/>
    <mergeCell ref="D29:E29"/>
    <mergeCell ref="B31:E33"/>
    <mergeCell ref="A25:B25"/>
    <mergeCell ref="A1:E1"/>
    <mergeCell ref="D2:E2"/>
    <mergeCell ref="A23:B23"/>
    <mergeCell ref="A2:A3"/>
    <mergeCell ref="B18:C18"/>
    <mergeCell ref="B19:C19"/>
    <mergeCell ref="B20:C20"/>
    <mergeCell ref="B21:C21"/>
    <mergeCell ref="A22:C22"/>
    <mergeCell ref="A31:A33"/>
    <mergeCell ref="B2: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39:C39"/>
    <mergeCell ref="B40:C40"/>
    <mergeCell ref="B41:C41"/>
    <mergeCell ref="B42:C42"/>
    <mergeCell ref="B43:C43"/>
    <mergeCell ref="A35:E35"/>
    <mergeCell ref="A36:A37"/>
    <mergeCell ref="B36:C37"/>
    <mergeCell ref="D36:E36"/>
    <mergeCell ref="B38:C38"/>
    <mergeCell ref="B49:C49"/>
    <mergeCell ref="B50:C50"/>
    <mergeCell ref="B51:C51"/>
    <mergeCell ref="B52:C52"/>
    <mergeCell ref="B53:C53"/>
    <mergeCell ref="B44:C44"/>
    <mergeCell ref="B45:C45"/>
    <mergeCell ref="B46:C46"/>
    <mergeCell ref="B47:C47"/>
    <mergeCell ref="B48:C48"/>
    <mergeCell ref="D59:E59"/>
    <mergeCell ref="D61:E61"/>
    <mergeCell ref="D62:E62"/>
    <mergeCell ref="D63:E63"/>
    <mergeCell ref="A65:A67"/>
    <mergeCell ref="B65:E67"/>
    <mergeCell ref="B54:C54"/>
    <mergeCell ref="B55:C55"/>
    <mergeCell ref="A56:C56"/>
    <mergeCell ref="A57:B57"/>
    <mergeCell ref="A59:B59"/>
    <mergeCell ref="B73:C73"/>
    <mergeCell ref="B74:C74"/>
    <mergeCell ref="B75:C75"/>
    <mergeCell ref="B76:C76"/>
    <mergeCell ref="B77:C77"/>
    <mergeCell ref="A69:E69"/>
    <mergeCell ref="A70:A71"/>
    <mergeCell ref="B70:C71"/>
    <mergeCell ref="D70:E70"/>
    <mergeCell ref="B72:C72"/>
    <mergeCell ref="B83:C83"/>
    <mergeCell ref="B84:C84"/>
    <mergeCell ref="B85:C85"/>
    <mergeCell ref="B86:C86"/>
    <mergeCell ref="B87:C87"/>
    <mergeCell ref="B78:C78"/>
    <mergeCell ref="B79:C79"/>
    <mergeCell ref="B80:C80"/>
    <mergeCell ref="B81:C81"/>
    <mergeCell ref="B82:C82"/>
    <mergeCell ref="D93:E93"/>
    <mergeCell ref="D95:E95"/>
    <mergeCell ref="D96:E96"/>
    <mergeCell ref="D97:E97"/>
    <mergeCell ref="A99:A101"/>
    <mergeCell ref="B99:E101"/>
    <mergeCell ref="B88:C88"/>
    <mergeCell ref="B89:C89"/>
    <mergeCell ref="A90:C90"/>
    <mergeCell ref="A91:B91"/>
    <mergeCell ref="A93:B93"/>
    <mergeCell ref="B107:C107"/>
    <mergeCell ref="B108:C108"/>
    <mergeCell ref="B109:C109"/>
    <mergeCell ref="B110:C110"/>
    <mergeCell ref="B111:C111"/>
    <mergeCell ref="A103:E103"/>
    <mergeCell ref="A104:A105"/>
    <mergeCell ref="B104:C105"/>
    <mergeCell ref="D104:E104"/>
    <mergeCell ref="B106:C106"/>
    <mergeCell ref="B117:C117"/>
    <mergeCell ref="B118:C118"/>
    <mergeCell ref="B119:C119"/>
    <mergeCell ref="B120:C120"/>
    <mergeCell ref="B121:C121"/>
    <mergeCell ref="B112:C112"/>
    <mergeCell ref="B113:C113"/>
    <mergeCell ref="B114:C114"/>
    <mergeCell ref="B115:C115"/>
    <mergeCell ref="B116:C116"/>
    <mergeCell ref="D127:E127"/>
    <mergeCell ref="D129:E129"/>
    <mergeCell ref="D130:E130"/>
    <mergeCell ref="D131:E131"/>
    <mergeCell ref="A133:A135"/>
    <mergeCell ref="B133:E135"/>
    <mergeCell ref="B122:C122"/>
    <mergeCell ref="B123:C123"/>
    <mergeCell ref="A124:C124"/>
    <mergeCell ref="A125:B125"/>
    <mergeCell ref="A127:B127"/>
    <mergeCell ref="B141:C141"/>
    <mergeCell ref="B142:C142"/>
    <mergeCell ref="B143:C143"/>
    <mergeCell ref="B144:C144"/>
    <mergeCell ref="B145:C145"/>
    <mergeCell ref="A137:E137"/>
    <mergeCell ref="A138:A139"/>
    <mergeCell ref="B138:C139"/>
    <mergeCell ref="D138:E138"/>
    <mergeCell ref="B140:C140"/>
    <mergeCell ref="B151:C151"/>
    <mergeCell ref="B152:C152"/>
    <mergeCell ref="B153:C153"/>
    <mergeCell ref="B154:C154"/>
    <mergeCell ref="B155:C155"/>
    <mergeCell ref="B146:C146"/>
    <mergeCell ref="B147:C147"/>
    <mergeCell ref="B148:C148"/>
    <mergeCell ref="B149:C149"/>
    <mergeCell ref="B150:C150"/>
    <mergeCell ref="D161:E161"/>
    <mergeCell ref="D163:E163"/>
    <mergeCell ref="D164:E164"/>
    <mergeCell ref="D165:E165"/>
    <mergeCell ref="A167:A169"/>
    <mergeCell ref="B167:E169"/>
    <mergeCell ref="B156:C156"/>
    <mergeCell ref="B157:C157"/>
    <mergeCell ref="A158:C158"/>
    <mergeCell ref="A159:B159"/>
    <mergeCell ref="A161:B161"/>
    <mergeCell ref="B175:C175"/>
    <mergeCell ref="B176:C176"/>
    <mergeCell ref="B177:C177"/>
    <mergeCell ref="B178:C178"/>
    <mergeCell ref="B179:C179"/>
    <mergeCell ref="A171:E171"/>
    <mergeCell ref="A172:A173"/>
    <mergeCell ref="B172:C173"/>
    <mergeCell ref="D172:E172"/>
    <mergeCell ref="B174:C174"/>
    <mergeCell ref="B185:C185"/>
    <mergeCell ref="B186:C186"/>
    <mergeCell ref="B187:C187"/>
    <mergeCell ref="B188:C188"/>
    <mergeCell ref="B189:C189"/>
    <mergeCell ref="B180:C180"/>
    <mergeCell ref="B181:C181"/>
    <mergeCell ref="B182:C182"/>
    <mergeCell ref="B183:C183"/>
    <mergeCell ref="B184:C184"/>
    <mergeCell ref="D195:E195"/>
    <mergeCell ref="D197:E197"/>
    <mergeCell ref="D198:E198"/>
    <mergeCell ref="D199:E199"/>
    <mergeCell ref="A201:A203"/>
    <mergeCell ref="B201:E203"/>
    <mergeCell ref="B190:C190"/>
    <mergeCell ref="B191:C191"/>
    <mergeCell ref="A192:C192"/>
    <mergeCell ref="A193:B193"/>
    <mergeCell ref="A195:B195"/>
    <mergeCell ref="B209:C209"/>
    <mergeCell ref="B210:C210"/>
    <mergeCell ref="B211:C211"/>
    <mergeCell ref="B212:C212"/>
    <mergeCell ref="B213:C213"/>
    <mergeCell ref="A205:E205"/>
    <mergeCell ref="A206:A207"/>
    <mergeCell ref="B206:C207"/>
    <mergeCell ref="D206:E206"/>
    <mergeCell ref="B208:C208"/>
    <mergeCell ref="B219:C219"/>
    <mergeCell ref="B220:C220"/>
    <mergeCell ref="B221:C221"/>
    <mergeCell ref="B222:C222"/>
    <mergeCell ref="B223:C223"/>
    <mergeCell ref="B214:C214"/>
    <mergeCell ref="B215:C215"/>
    <mergeCell ref="B216:C216"/>
    <mergeCell ref="B217:C217"/>
    <mergeCell ref="B218:C218"/>
    <mergeCell ref="D229:E229"/>
    <mergeCell ref="D231:E231"/>
    <mergeCell ref="D232:E232"/>
    <mergeCell ref="D233:E233"/>
    <mergeCell ref="A235:A237"/>
    <mergeCell ref="B235:E237"/>
    <mergeCell ref="B224:C224"/>
    <mergeCell ref="B225:C225"/>
    <mergeCell ref="A226:C226"/>
    <mergeCell ref="A227:B227"/>
    <mergeCell ref="A229:B229"/>
    <mergeCell ref="B243:C243"/>
    <mergeCell ref="B244:C244"/>
    <mergeCell ref="B245:C245"/>
    <mergeCell ref="B246:C246"/>
    <mergeCell ref="B247:C247"/>
    <mergeCell ref="A239:E239"/>
    <mergeCell ref="A240:A241"/>
    <mergeCell ref="B240:C241"/>
    <mergeCell ref="D240:E240"/>
    <mergeCell ref="B242:C242"/>
    <mergeCell ref="B253:C253"/>
    <mergeCell ref="B254:C254"/>
    <mergeCell ref="B255:C255"/>
    <mergeCell ref="B256:C256"/>
    <mergeCell ref="B257:C257"/>
    <mergeCell ref="B248:C248"/>
    <mergeCell ref="B249:C249"/>
    <mergeCell ref="B250:C250"/>
    <mergeCell ref="B251:C251"/>
    <mergeCell ref="B252:C252"/>
    <mergeCell ref="D263:E263"/>
    <mergeCell ref="D265:E265"/>
    <mergeCell ref="D266:E266"/>
    <mergeCell ref="D267:E267"/>
    <mergeCell ref="A269:A271"/>
    <mergeCell ref="B269:E271"/>
    <mergeCell ref="B258:C258"/>
    <mergeCell ref="B259:C259"/>
    <mergeCell ref="A260:C260"/>
    <mergeCell ref="A261:B261"/>
    <mergeCell ref="A263:B263"/>
    <mergeCell ref="B277:C277"/>
    <mergeCell ref="B278:C278"/>
    <mergeCell ref="B279:C279"/>
    <mergeCell ref="B280:C280"/>
    <mergeCell ref="B281:C281"/>
    <mergeCell ref="A273:E273"/>
    <mergeCell ref="A274:A275"/>
    <mergeCell ref="B274:C275"/>
    <mergeCell ref="D274:E274"/>
    <mergeCell ref="B276:C276"/>
    <mergeCell ref="B287:C287"/>
    <mergeCell ref="B288:C288"/>
    <mergeCell ref="B289:C289"/>
    <mergeCell ref="B290:C290"/>
    <mergeCell ref="B291:C291"/>
    <mergeCell ref="B282:C282"/>
    <mergeCell ref="B283:C283"/>
    <mergeCell ref="B284:C284"/>
    <mergeCell ref="B285:C285"/>
    <mergeCell ref="B286:C286"/>
    <mergeCell ref="D297:E297"/>
    <mergeCell ref="D299:E299"/>
    <mergeCell ref="D300:E300"/>
    <mergeCell ref="D301:E301"/>
    <mergeCell ref="A303:A305"/>
    <mergeCell ref="B303:E305"/>
    <mergeCell ref="B292:C292"/>
    <mergeCell ref="B293:C293"/>
    <mergeCell ref="A294:C294"/>
    <mergeCell ref="A295:B295"/>
    <mergeCell ref="A297:B297"/>
    <mergeCell ref="B311:C311"/>
    <mergeCell ref="B312:C312"/>
    <mergeCell ref="B313:C313"/>
    <mergeCell ref="B314:C314"/>
    <mergeCell ref="B315:C315"/>
    <mergeCell ref="A307:E307"/>
    <mergeCell ref="A308:A309"/>
    <mergeCell ref="B308:C309"/>
    <mergeCell ref="D308:E308"/>
    <mergeCell ref="B310:C310"/>
    <mergeCell ref="B321:C321"/>
    <mergeCell ref="B322:C322"/>
    <mergeCell ref="B323:C323"/>
    <mergeCell ref="B324:C324"/>
    <mergeCell ref="B325:C325"/>
    <mergeCell ref="B316:C316"/>
    <mergeCell ref="B317:C317"/>
    <mergeCell ref="B318:C318"/>
    <mergeCell ref="B319:C319"/>
    <mergeCell ref="B320:C320"/>
    <mergeCell ref="D331:E331"/>
    <mergeCell ref="D333:E333"/>
    <mergeCell ref="D334:E334"/>
    <mergeCell ref="D335:E335"/>
    <mergeCell ref="A337:A339"/>
    <mergeCell ref="B337:E339"/>
    <mergeCell ref="B326:C326"/>
    <mergeCell ref="B327:C327"/>
    <mergeCell ref="A328:C328"/>
    <mergeCell ref="A329:B329"/>
    <mergeCell ref="A331:B331"/>
    <mergeCell ref="B345:C345"/>
    <mergeCell ref="B346:C346"/>
    <mergeCell ref="B347:C347"/>
    <mergeCell ref="B348:C348"/>
    <mergeCell ref="B349:C349"/>
    <mergeCell ref="A341:E341"/>
    <mergeCell ref="A342:A343"/>
    <mergeCell ref="B342:C343"/>
    <mergeCell ref="D342:E342"/>
    <mergeCell ref="B344:C344"/>
    <mergeCell ref="B355:C355"/>
    <mergeCell ref="B356:C356"/>
    <mergeCell ref="B357:C357"/>
    <mergeCell ref="B358:C358"/>
    <mergeCell ref="B359:C359"/>
    <mergeCell ref="B350:C350"/>
    <mergeCell ref="B351:C351"/>
    <mergeCell ref="B352:C352"/>
    <mergeCell ref="B353:C353"/>
    <mergeCell ref="B354:C354"/>
    <mergeCell ref="D365:E365"/>
    <mergeCell ref="D367:E367"/>
    <mergeCell ref="D368:E368"/>
    <mergeCell ref="D369:E369"/>
    <mergeCell ref="A371:A373"/>
    <mergeCell ref="B371:E373"/>
    <mergeCell ref="B360:C360"/>
    <mergeCell ref="B361:C361"/>
    <mergeCell ref="A362:C362"/>
    <mergeCell ref="A363:B363"/>
    <mergeCell ref="A365:B365"/>
    <mergeCell ref="B379:C379"/>
    <mergeCell ref="B380:C380"/>
    <mergeCell ref="B381:C381"/>
    <mergeCell ref="B382:C382"/>
    <mergeCell ref="B383:C383"/>
    <mergeCell ref="A375:E375"/>
    <mergeCell ref="A376:A377"/>
    <mergeCell ref="B376:C377"/>
    <mergeCell ref="D376:E376"/>
    <mergeCell ref="B378:C378"/>
    <mergeCell ref="B389:C389"/>
    <mergeCell ref="B390:C390"/>
    <mergeCell ref="B391:C391"/>
    <mergeCell ref="B392:C392"/>
    <mergeCell ref="B393:C393"/>
    <mergeCell ref="B384:C384"/>
    <mergeCell ref="B385:C385"/>
    <mergeCell ref="B386:C386"/>
    <mergeCell ref="B387:C387"/>
    <mergeCell ref="B388:C388"/>
    <mergeCell ref="D399:E399"/>
    <mergeCell ref="D401:E401"/>
    <mergeCell ref="D402:E402"/>
    <mergeCell ref="D403:E403"/>
    <mergeCell ref="A405:A407"/>
    <mergeCell ref="B405:E407"/>
    <mergeCell ref="B394:C394"/>
    <mergeCell ref="B395:C395"/>
    <mergeCell ref="A396:C396"/>
    <mergeCell ref="A397:B397"/>
    <mergeCell ref="A399:B399"/>
    <mergeCell ref="B413:C413"/>
    <mergeCell ref="B414:C414"/>
    <mergeCell ref="B415:C415"/>
    <mergeCell ref="B416:C416"/>
    <mergeCell ref="B417:C417"/>
    <mergeCell ref="A409:E409"/>
    <mergeCell ref="A410:A411"/>
    <mergeCell ref="B410:C411"/>
    <mergeCell ref="D410:E410"/>
    <mergeCell ref="B412:C412"/>
    <mergeCell ref="B423:C423"/>
    <mergeCell ref="B424:C424"/>
    <mergeCell ref="B425:C425"/>
    <mergeCell ref="B426:C426"/>
    <mergeCell ref="B427:C427"/>
    <mergeCell ref="B418:C418"/>
    <mergeCell ref="B419:C419"/>
    <mergeCell ref="B420:C420"/>
    <mergeCell ref="B421:C421"/>
    <mergeCell ref="B422:C422"/>
    <mergeCell ref="D433:E433"/>
    <mergeCell ref="D435:E435"/>
    <mergeCell ref="D436:E436"/>
    <mergeCell ref="D437:E437"/>
    <mergeCell ref="A439:A441"/>
    <mergeCell ref="B439:E441"/>
    <mergeCell ref="B428:C428"/>
    <mergeCell ref="B429:C429"/>
    <mergeCell ref="A430:C430"/>
    <mergeCell ref="A431:B431"/>
    <mergeCell ref="A433:B433"/>
    <mergeCell ref="B447:C447"/>
    <mergeCell ref="B448:C448"/>
    <mergeCell ref="B449:C449"/>
    <mergeCell ref="B450:C450"/>
    <mergeCell ref="B451:C451"/>
    <mergeCell ref="A443:E443"/>
    <mergeCell ref="A444:A445"/>
    <mergeCell ref="B444:C445"/>
    <mergeCell ref="D444:E444"/>
    <mergeCell ref="B446:C446"/>
    <mergeCell ref="B457:C457"/>
    <mergeCell ref="B458:C458"/>
    <mergeCell ref="B459:C459"/>
    <mergeCell ref="B460:C460"/>
    <mergeCell ref="B461:C461"/>
    <mergeCell ref="B452:C452"/>
    <mergeCell ref="B453:C453"/>
    <mergeCell ref="B454:C454"/>
    <mergeCell ref="B455:C455"/>
    <mergeCell ref="B456:C456"/>
    <mergeCell ref="D467:E467"/>
    <mergeCell ref="D469:E469"/>
    <mergeCell ref="D470:E470"/>
    <mergeCell ref="D471:E471"/>
    <mergeCell ref="A473:A475"/>
    <mergeCell ref="B473:E475"/>
    <mergeCell ref="B462:C462"/>
    <mergeCell ref="B463:C463"/>
    <mergeCell ref="A464:C464"/>
    <mergeCell ref="A465:B465"/>
    <mergeCell ref="A467:B467"/>
    <mergeCell ref="B481:C481"/>
    <mergeCell ref="B482:C482"/>
    <mergeCell ref="B483:C483"/>
    <mergeCell ref="B484:C484"/>
    <mergeCell ref="B485:C485"/>
    <mergeCell ref="A477:E477"/>
    <mergeCell ref="A478:A479"/>
    <mergeCell ref="B478:C479"/>
    <mergeCell ref="D478:E478"/>
    <mergeCell ref="B480:C480"/>
    <mergeCell ref="B491:C491"/>
    <mergeCell ref="B492:C492"/>
    <mergeCell ref="B493:C493"/>
    <mergeCell ref="B494:C494"/>
    <mergeCell ref="B495:C495"/>
    <mergeCell ref="B486:C486"/>
    <mergeCell ref="B487:C487"/>
    <mergeCell ref="B488:C488"/>
    <mergeCell ref="B489:C489"/>
    <mergeCell ref="B490:C490"/>
    <mergeCell ref="D501:E501"/>
    <mergeCell ref="D503:E503"/>
    <mergeCell ref="D504:E504"/>
    <mergeCell ref="D505:E505"/>
    <mergeCell ref="A507:A509"/>
    <mergeCell ref="B507:E509"/>
    <mergeCell ref="B496:C496"/>
    <mergeCell ref="B497:C497"/>
    <mergeCell ref="A498:C498"/>
    <mergeCell ref="A499:B499"/>
    <mergeCell ref="A501:B501"/>
    <mergeCell ref="B515:C515"/>
    <mergeCell ref="B516:C516"/>
    <mergeCell ref="B517:C517"/>
    <mergeCell ref="B518:C518"/>
    <mergeCell ref="B519:C519"/>
    <mergeCell ref="A511:E511"/>
    <mergeCell ref="A512:A513"/>
    <mergeCell ref="B512:C513"/>
    <mergeCell ref="D512:E512"/>
    <mergeCell ref="B514:C514"/>
    <mergeCell ref="B525:C525"/>
    <mergeCell ref="B526:C526"/>
    <mergeCell ref="B527:C527"/>
    <mergeCell ref="B528:C528"/>
    <mergeCell ref="B529:C529"/>
    <mergeCell ref="B520:C520"/>
    <mergeCell ref="B521:C521"/>
    <mergeCell ref="B522:C522"/>
    <mergeCell ref="B523:C523"/>
    <mergeCell ref="B524:C524"/>
    <mergeCell ref="D535:E535"/>
    <mergeCell ref="D537:E537"/>
    <mergeCell ref="D538:E538"/>
    <mergeCell ref="D539:E539"/>
    <mergeCell ref="A541:A543"/>
    <mergeCell ref="B541:E543"/>
    <mergeCell ref="B530:C530"/>
    <mergeCell ref="B531:C531"/>
    <mergeCell ref="A532:C532"/>
    <mergeCell ref="A533:B533"/>
    <mergeCell ref="A535:B535"/>
    <mergeCell ref="B549:C549"/>
    <mergeCell ref="B550:C550"/>
    <mergeCell ref="B551:C551"/>
    <mergeCell ref="B552:C552"/>
    <mergeCell ref="B553:C553"/>
    <mergeCell ref="A545:E545"/>
    <mergeCell ref="A546:A547"/>
    <mergeCell ref="B546:C547"/>
    <mergeCell ref="D546:E546"/>
    <mergeCell ref="B548:C548"/>
    <mergeCell ref="B559:C559"/>
    <mergeCell ref="B560:C560"/>
    <mergeCell ref="B561:C561"/>
    <mergeCell ref="B562:C562"/>
    <mergeCell ref="B563:C563"/>
    <mergeCell ref="B554:C554"/>
    <mergeCell ref="B555:C555"/>
    <mergeCell ref="B556:C556"/>
    <mergeCell ref="B557:C557"/>
    <mergeCell ref="B558:C558"/>
    <mergeCell ref="D569:E569"/>
    <mergeCell ref="D571:E571"/>
    <mergeCell ref="D572:E572"/>
    <mergeCell ref="D573:E573"/>
    <mergeCell ref="A575:A577"/>
    <mergeCell ref="B575:E577"/>
    <mergeCell ref="B564:C564"/>
    <mergeCell ref="B565:C565"/>
    <mergeCell ref="A566:C566"/>
    <mergeCell ref="A567:B567"/>
    <mergeCell ref="A569:B569"/>
    <mergeCell ref="B627:C627"/>
    <mergeCell ref="B628:C628"/>
    <mergeCell ref="B629:C629"/>
    <mergeCell ref="B630:C630"/>
    <mergeCell ref="B631:C631"/>
    <mergeCell ref="B622:C622"/>
    <mergeCell ref="B623:C623"/>
    <mergeCell ref="B624:C624"/>
    <mergeCell ref="B625:C625"/>
    <mergeCell ref="B626:C626"/>
    <mergeCell ref="B583:C583"/>
    <mergeCell ref="B584:C584"/>
    <mergeCell ref="B585:C585"/>
    <mergeCell ref="B586:C586"/>
    <mergeCell ref="B587:C587"/>
    <mergeCell ref="A579:E579"/>
    <mergeCell ref="A580:A581"/>
    <mergeCell ref="B580:C581"/>
    <mergeCell ref="D580:E580"/>
    <mergeCell ref="B582:C582"/>
    <mergeCell ref="B593:C593"/>
    <mergeCell ref="B594:C594"/>
    <mergeCell ref="B595:C595"/>
    <mergeCell ref="B596:C596"/>
    <mergeCell ref="B597:C597"/>
    <mergeCell ref="B588:C588"/>
    <mergeCell ref="B589:C589"/>
    <mergeCell ref="B590:C590"/>
    <mergeCell ref="B591:C591"/>
    <mergeCell ref="B592:C592"/>
    <mergeCell ref="D603:E603"/>
    <mergeCell ref="D605:E605"/>
    <mergeCell ref="D606:E606"/>
    <mergeCell ref="D607:E607"/>
    <mergeCell ref="A609:A611"/>
    <mergeCell ref="B609:E611"/>
    <mergeCell ref="B598:C598"/>
    <mergeCell ref="B599:C599"/>
    <mergeCell ref="A600:C600"/>
    <mergeCell ref="A601:B601"/>
    <mergeCell ref="A603:B603"/>
    <mergeCell ref="D637:E637"/>
    <mergeCell ref="D639:E639"/>
    <mergeCell ref="D640:E640"/>
    <mergeCell ref="D641:E641"/>
    <mergeCell ref="A643:A645"/>
    <mergeCell ref="B643:E645"/>
    <mergeCell ref="B632:C632"/>
    <mergeCell ref="B633:C633"/>
    <mergeCell ref="A634:C634"/>
    <mergeCell ref="A635:B635"/>
    <mergeCell ref="A637:B637"/>
    <mergeCell ref="B617:C617"/>
    <mergeCell ref="B618:C618"/>
    <mergeCell ref="B619:C619"/>
    <mergeCell ref="B620:C620"/>
    <mergeCell ref="B621:C621"/>
    <mergeCell ref="A613:E613"/>
    <mergeCell ref="A614:A615"/>
    <mergeCell ref="B614:C615"/>
    <mergeCell ref="D614:E614"/>
    <mergeCell ref="B616:C616"/>
  </mergeCells>
  <conditionalFormatting sqref="C28">
    <cfRule type="cellIs" dxfId="327" priority="785" operator="between">
      <formula>6</formula>
      <formula>11</formula>
    </cfRule>
  </conditionalFormatting>
  <conditionalFormatting sqref="C27">
    <cfRule type="cellIs" dxfId="326" priority="784" operator="between">
      <formula>1</formula>
      <formula>5</formula>
    </cfRule>
  </conditionalFormatting>
  <conditionalFormatting sqref="C29">
    <cfRule type="cellIs" dxfId="325" priority="783" operator="between">
      <formula>12</formula>
      <formula>18</formula>
    </cfRule>
  </conditionalFormatting>
  <conditionalFormatting sqref="D25:E26">
    <cfRule type="cellIs" dxfId="324" priority="781" operator="equal">
      <formula>"Catastrofico"</formula>
    </cfRule>
  </conditionalFormatting>
  <conditionalFormatting sqref="D25:E25">
    <cfRule type="cellIs" dxfId="323" priority="779" operator="equal">
      <formula>"Mayor"</formula>
    </cfRule>
    <cfRule type="cellIs" dxfId="322" priority="780" operator="equal">
      <formula>"Moderado"</formula>
    </cfRule>
  </conditionalFormatting>
  <conditionalFormatting sqref="C844">
    <cfRule type="cellIs" dxfId="321" priority="508" operator="between">
      <formula>6</formula>
      <formula>11</formula>
    </cfRule>
  </conditionalFormatting>
  <conditionalFormatting sqref="C845">
    <cfRule type="cellIs" dxfId="320" priority="506" operator="between">
      <formula>12</formula>
      <formula>18</formula>
    </cfRule>
  </conditionalFormatting>
  <conditionalFormatting sqref="D842:E842">
    <cfRule type="cellIs" dxfId="319" priority="505" operator="equal">
      <formula>"Catastrofico"</formula>
    </cfRule>
  </conditionalFormatting>
  <conditionalFormatting sqref="C878">
    <cfRule type="cellIs" dxfId="318" priority="502" operator="between">
      <formula>6</formula>
      <formula>11</formula>
    </cfRule>
  </conditionalFormatting>
  <conditionalFormatting sqref="C879">
    <cfRule type="cellIs" dxfId="317" priority="500" operator="between">
      <formula>12</formula>
      <formula>18</formula>
    </cfRule>
  </conditionalFormatting>
  <conditionalFormatting sqref="D876:E876">
    <cfRule type="cellIs" dxfId="316" priority="499" operator="equal">
      <formula>"Catastrofico"</formula>
    </cfRule>
  </conditionalFormatting>
  <conditionalFormatting sqref="C912">
    <cfRule type="cellIs" dxfId="315" priority="496" operator="between">
      <formula>6</formula>
      <formula>11</formula>
    </cfRule>
  </conditionalFormatting>
  <conditionalFormatting sqref="C913">
    <cfRule type="cellIs" dxfId="314" priority="494" operator="between">
      <formula>12</formula>
      <formula>18</formula>
    </cfRule>
  </conditionalFormatting>
  <conditionalFormatting sqref="D910:E910">
    <cfRule type="cellIs" dxfId="313" priority="493" operator="equal">
      <formula>"Catastrofico"</formula>
    </cfRule>
  </conditionalFormatting>
  <conditionalFormatting sqref="C946">
    <cfRule type="cellIs" dxfId="312" priority="490" operator="between">
      <formula>6</formula>
      <formula>11</formula>
    </cfRule>
  </conditionalFormatting>
  <conditionalFormatting sqref="C947">
    <cfRule type="cellIs" dxfId="311" priority="488" operator="between">
      <formula>12</formula>
      <formula>18</formula>
    </cfRule>
  </conditionalFormatting>
  <conditionalFormatting sqref="D944:E944">
    <cfRule type="cellIs" dxfId="310" priority="487" operator="equal">
      <formula>"Catastrofico"</formula>
    </cfRule>
  </conditionalFormatting>
  <conditionalFormatting sqref="C980">
    <cfRule type="cellIs" dxfId="309" priority="484" operator="between">
      <formula>6</formula>
      <formula>11</formula>
    </cfRule>
  </conditionalFormatting>
  <conditionalFormatting sqref="C981">
    <cfRule type="cellIs" dxfId="308" priority="482" operator="between">
      <formula>12</formula>
      <formula>18</formula>
    </cfRule>
  </conditionalFormatting>
  <conditionalFormatting sqref="D978:E978">
    <cfRule type="cellIs" dxfId="307" priority="481" operator="equal">
      <formula>"Catastrofico"</formula>
    </cfRule>
  </conditionalFormatting>
  <conditionalFormatting sqref="C1014">
    <cfRule type="cellIs" dxfId="306" priority="478" operator="between">
      <formula>6</formula>
      <formula>11</formula>
    </cfRule>
  </conditionalFormatting>
  <conditionalFormatting sqref="C1015">
    <cfRule type="cellIs" dxfId="305" priority="476" operator="between">
      <formula>12</formula>
      <formula>18</formula>
    </cfRule>
  </conditionalFormatting>
  <conditionalFormatting sqref="D1012:E1012">
    <cfRule type="cellIs" dxfId="304" priority="475" operator="equal">
      <formula>"Catastrofico"</formula>
    </cfRule>
  </conditionalFormatting>
  <conditionalFormatting sqref="C1048">
    <cfRule type="cellIs" dxfId="303" priority="472" operator="between">
      <formula>6</formula>
      <formula>11</formula>
    </cfRule>
  </conditionalFormatting>
  <conditionalFormatting sqref="C1049">
    <cfRule type="cellIs" dxfId="302" priority="470" operator="between">
      <formula>12</formula>
      <formula>18</formula>
    </cfRule>
  </conditionalFormatting>
  <conditionalFormatting sqref="D1046:E1046">
    <cfRule type="cellIs" dxfId="301" priority="469" operator="equal">
      <formula>"Catastrofico"</formula>
    </cfRule>
  </conditionalFormatting>
  <conditionalFormatting sqref="C1082">
    <cfRule type="cellIs" dxfId="300" priority="466" operator="between">
      <formula>6</formula>
      <formula>11</formula>
    </cfRule>
  </conditionalFormatting>
  <conditionalFormatting sqref="C1083">
    <cfRule type="cellIs" dxfId="299" priority="464" operator="between">
      <formula>12</formula>
      <formula>18</formula>
    </cfRule>
  </conditionalFormatting>
  <conditionalFormatting sqref="D1080:E1080">
    <cfRule type="cellIs" dxfId="298" priority="463" operator="equal">
      <formula>"Catastrofico"</formula>
    </cfRule>
  </conditionalFormatting>
  <conditionalFormatting sqref="C1116">
    <cfRule type="cellIs" dxfId="297" priority="460" operator="between">
      <formula>6</formula>
      <formula>11</formula>
    </cfRule>
  </conditionalFormatting>
  <conditionalFormatting sqref="C1117">
    <cfRule type="cellIs" dxfId="296" priority="458" operator="between">
      <formula>12</formula>
      <formula>18</formula>
    </cfRule>
  </conditionalFormatting>
  <conditionalFormatting sqref="D1114:E1114">
    <cfRule type="cellIs" dxfId="295" priority="457" operator="equal">
      <formula>"Catastrofico"</formula>
    </cfRule>
  </conditionalFormatting>
  <conditionalFormatting sqref="C1150">
    <cfRule type="cellIs" dxfId="294" priority="454" operator="between">
      <formula>6</formula>
      <formula>11</formula>
    </cfRule>
  </conditionalFormatting>
  <conditionalFormatting sqref="C1151">
    <cfRule type="cellIs" dxfId="293" priority="452" operator="between">
      <formula>12</formula>
      <formula>18</formula>
    </cfRule>
  </conditionalFormatting>
  <conditionalFormatting sqref="D1148:E1148">
    <cfRule type="cellIs" dxfId="292" priority="451" operator="equal">
      <formula>"Catastrofico"</formula>
    </cfRule>
  </conditionalFormatting>
  <conditionalFormatting sqref="C1218">
    <cfRule type="cellIs" dxfId="291" priority="448" operator="between">
      <formula>6</formula>
      <formula>11</formula>
    </cfRule>
  </conditionalFormatting>
  <conditionalFormatting sqref="C1219">
    <cfRule type="cellIs" dxfId="290" priority="446" operator="between">
      <formula>12</formula>
      <formula>18</formula>
    </cfRule>
  </conditionalFormatting>
  <conditionalFormatting sqref="D1216:E1216">
    <cfRule type="cellIs" dxfId="289" priority="445" operator="equal">
      <formula>"Catastrofico"</formula>
    </cfRule>
  </conditionalFormatting>
  <conditionalFormatting sqref="C1252">
    <cfRule type="cellIs" dxfId="288" priority="442" operator="between">
      <formula>6</formula>
      <formula>11</formula>
    </cfRule>
  </conditionalFormatting>
  <conditionalFormatting sqref="C1253">
    <cfRule type="cellIs" dxfId="287" priority="440" operator="between">
      <formula>12</formula>
      <formula>18</formula>
    </cfRule>
  </conditionalFormatting>
  <conditionalFormatting sqref="D1250:E1250">
    <cfRule type="cellIs" dxfId="286" priority="439" operator="equal">
      <formula>"Catastrofico"</formula>
    </cfRule>
  </conditionalFormatting>
  <conditionalFormatting sqref="C1286">
    <cfRule type="cellIs" dxfId="285" priority="436" operator="between">
      <formula>6</formula>
      <formula>11</formula>
    </cfRule>
  </conditionalFormatting>
  <conditionalFormatting sqref="C1287">
    <cfRule type="cellIs" dxfId="284" priority="434" operator="between">
      <formula>12</formula>
      <formula>18</formula>
    </cfRule>
  </conditionalFormatting>
  <conditionalFormatting sqref="D1284:E1284">
    <cfRule type="cellIs" dxfId="283" priority="433" operator="equal">
      <formula>"Catastrofico"</formula>
    </cfRule>
  </conditionalFormatting>
  <conditionalFormatting sqref="C1320">
    <cfRule type="cellIs" dxfId="282" priority="430" operator="between">
      <formula>6</formula>
      <formula>11</formula>
    </cfRule>
  </conditionalFormatting>
  <conditionalFormatting sqref="C1321">
    <cfRule type="cellIs" dxfId="281" priority="428" operator="between">
      <formula>12</formula>
      <formula>18</formula>
    </cfRule>
  </conditionalFormatting>
  <conditionalFormatting sqref="D1318:E1318">
    <cfRule type="cellIs" dxfId="280" priority="427" operator="equal">
      <formula>"Catastrofico"</formula>
    </cfRule>
  </conditionalFormatting>
  <conditionalFormatting sqref="C1354">
    <cfRule type="cellIs" dxfId="279" priority="424" operator="between">
      <formula>6</formula>
      <formula>11</formula>
    </cfRule>
  </conditionalFormatting>
  <conditionalFormatting sqref="C1355">
    <cfRule type="cellIs" dxfId="278" priority="422" operator="between">
      <formula>12</formula>
      <formula>18</formula>
    </cfRule>
  </conditionalFormatting>
  <conditionalFormatting sqref="D1352:E1352">
    <cfRule type="cellIs" dxfId="277" priority="421" operator="equal">
      <formula>"Catastrofico"</formula>
    </cfRule>
  </conditionalFormatting>
  <conditionalFormatting sqref="C1388">
    <cfRule type="cellIs" dxfId="276" priority="418" operator="between">
      <formula>6</formula>
      <formula>11</formula>
    </cfRule>
  </conditionalFormatting>
  <conditionalFormatting sqref="C1389">
    <cfRule type="cellIs" dxfId="275" priority="416" operator="between">
      <formula>12</formula>
      <formula>18</formula>
    </cfRule>
  </conditionalFormatting>
  <conditionalFormatting sqref="D1386:E1386">
    <cfRule type="cellIs" dxfId="274" priority="415" operator="equal">
      <formula>"Catastrofico"</formula>
    </cfRule>
  </conditionalFormatting>
  <conditionalFormatting sqref="C1422">
    <cfRule type="cellIs" dxfId="273" priority="412" operator="between">
      <formula>6</formula>
      <formula>11</formula>
    </cfRule>
  </conditionalFormatting>
  <conditionalFormatting sqref="C1423">
    <cfRule type="cellIs" dxfId="272" priority="410" operator="between">
      <formula>12</formula>
      <formula>18</formula>
    </cfRule>
  </conditionalFormatting>
  <conditionalFormatting sqref="D1420:E1420">
    <cfRule type="cellIs" dxfId="271" priority="409" operator="equal">
      <formula>"Catastrofico"</formula>
    </cfRule>
  </conditionalFormatting>
  <conditionalFormatting sqref="C1456">
    <cfRule type="cellIs" dxfId="270" priority="406" operator="between">
      <formula>6</formula>
      <formula>11</formula>
    </cfRule>
  </conditionalFormatting>
  <conditionalFormatting sqref="C1457">
    <cfRule type="cellIs" dxfId="269" priority="404" operator="between">
      <formula>12</formula>
      <formula>18</formula>
    </cfRule>
  </conditionalFormatting>
  <conditionalFormatting sqref="D1454:E1454">
    <cfRule type="cellIs" dxfId="268" priority="403" operator="equal">
      <formula>"Catastrofico"</formula>
    </cfRule>
  </conditionalFormatting>
  <conditionalFormatting sqref="C1490">
    <cfRule type="cellIs" dxfId="267" priority="400" operator="between">
      <formula>6</formula>
      <formula>11</formula>
    </cfRule>
  </conditionalFormatting>
  <conditionalFormatting sqref="C1491">
    <cfRule type="cellIs" dxfId="266" priority="398" operator="between">
      <formula>12</formula>
      <formula>18</formula>
    </cfRule>
  </conditionalFormatting>
  <conditionalFormatting sqref="D1488:E1488">
    <cfRule type="cellIs" dxfId="265" priority="397" operator="equal">
      <formula>"Catastrofico"</formula>
    </cfRule>
  </conditionalFormatting>
  <conditionalFormatting sqref="C1524">
    <cfRule type="cellIs" dxfId="264" priority="394" operator="between">
      <formula>6</formula>
      <formula>11</formula>
    </cfRule>
  </conditionalFormatting>
  <conditionalFormatting sqref="C1525">
    <cfRule type="cellIs" dxfId="263" priority="392" operator="between">
      <formula>12</formula>
      <formula>18</formula>
    </cfRule>
  </conditionalFormatting>
  <conditionalFormatting sqref="D1522:E1522">
    <cfRule type="cellIs" dxfId="262" priority="391" operator="equal">
      <formula>"Catastrofico"</formula>
    </cfRule>
  </conditionalFormatting>
  <conditionalFormatting sqref="C1558">
    <cfRule type="cellIs" dxfId="261" priority="388" operator="between">
      <formula>6</formula>
      <formula>11</formula>
    </cfRule>
  </conditionalFormatting>
  <conditionalFormatting sqref="C1559">
    <cfRule type="cellIs" dxfId="260" priority="386" operator="between">
      <formula>12</formula>
      <formula>18</formula>
    </cfRule>
  </conditionalFormatting>
  <conditionalFormatting sqref="D1556:E1556">
    <cfRule type="cellIs" dxfId="259" priority="385" operator="equal">
      <formula>"Catastrofico"</formula>
    </cfRule>
  </conditionalFormatting>
  <conditionalFormatting sqref="C1592">
    <cfRule type="cellIs" dxfId="258" priority="382" operator="between">
      <formula>6</formula>
      <formula>11</formula>
    </cfRule>
  </conditionalFormatting>
  <conditionalFormatting sqref="C1593">
    <cfRule type="cellIs" dxfId="257" priority="380" operator="between">
      <formula>12</formula>
      <formula>18</formula>
    </cfRule>
  </conditionalFormatting>
  <conditionalFormatting sqref="D1590:E1590">
    <cfRule type="cellIs" dxfId="256" priority="379" operator="equal">
      <formula>"Catastrofico"</formula>
    </cfRule>
  </conditionalFormatting>
  <conditionalFormatting sqref="C62">
    <cfRule type="cellIs" dxfId="255" priority="337" operator="between">
      <formula>6</formula>
      <formula>11</formula>
    </cfRule>
  </conditionalFormatting>
  <conditionalFormatting sqref="C61">
    <cfRule type="cellIs" dxfId="254" priority="336" operator="between">
      <formula>1</formula>
      <formula>5</formula>
    </cfRule>
  </conditionalFormatting>
  <conditionalFormatting sqref="C63">
    <cfRule type="cellIs" dxfId="253" priority="335" operator="between">
      <formula>12</formula>
      <formula>18</formula>
    </cfRule>
  </conditionalFormatting>
  <conditionalFormatting sqref="D60:E60">
    <cfRule type="cellIs" dxfId="252" priority="334" operator="equal">
      <formula>"Catastrofico"</formula>
    </cfRule>
  </conditionalFormatting>
  <conditionalFormatting sqref="D297:E297">
    <cfRule type="cellIs" dxfId="251" priority="158" operator="equal">
      <formula>"Mayor"</formula>
    </cfRule>
    <cfRule type="cellIs" dxfId="250" priority="159" operator="equal">
      <formula>"Moderado"</formula>
    </cfRule>
  </conditionalFormatting>
  <conditionalFormatting sqref="C96">
    <cfRule type="cellIs" dxfId="249" priority="331" operator="between">
      <formula>6</formula>
      <formula>11</formula>
    </cfRule>
  </conditionalFormatting>
  <conditionalFormatting sqref="C95">
    <cfRule type="cellIs" dxfId="248" priority="330" operator="between">
      <formula>1</formula>
      <formula>5</formula>
    </cfRule>
  </conditionalFormatting>
  <conditionalFormatting sqref="C97">
    <cfRule type="cellIs" dxfId="247" priority="329" operator="between">
      <formula>12</formula>
      <formula>18</formula>
    </cfRule>
  </conditionalFormatting>
  <conditionalFormatting sqref="D94:E94">
    <cfRule type="cellIs" dxfId="246" priority="328" operator="equal">
      <formula>"Catastrofico"</formula>
    </cfRule>
  </conditionalFormatting>
  <conditionalFormatting sqref="D331:E331">
    <cfRule type="cellIs" dxfId="245" priority="155" operator="equal">
      <formula>"Mayor"</formula>
    </cfRule>
    <cfRule type="cellIs" dxfId="244" priority="156" operator="equal">
      <formula>"Moderado"</formula>
    </cfRule>
  </conditionalFormatting>
  <conditionalFormatting sqref="C130">
    <cfRule type="cellIs" dxfId="243" priority="325" operator="between">
      <formula>6</formula>
      <formula>11</formula>
    </cfRule>
  </conditionalFormatting>
  <conditionalFormatting sqref="C129">
    <cfRule type="cellIs" dxfId="242" priority="324" operator="between">
      <formula>1</formula>
      <formula>5</formula>
    </cfRule>
  </conditionalFormatting>
  <conditionalFormatting sqref="C131">
    <cfRule type="cellIs" dxfId="241" priority="323" operator="between">
      <formula>12</formula>
      <formula>18</formula>
    </cfRule>
  </conditionalFormatting>
  <conditionalFormatting sqref="D128:E128">
    <cfRule type="cellIs" dxfId="240" priority="322" operator="equal">
      <formula>"Catastrofico"</formula>
    </cfRule>
  </conditionalFormatting>
  <conditionalFormatting sqref="D365:E365">
    <cfRule type="cellIs" dxfId="239" priority="152" operator="equal">
      <formula>"Mayor"</formula>
    </cfRule>
    <cfRule type="cellIs" dxfId="238" priority="153" operator="equal">
      <formula>"Moderado"</formula>
    </cfRule>
  </conditionalFormatting>
  <conditionalFormatting sqref="C164">
    <cfRule type="cellIs" dxfId="237" priority="319" operator="between">
      <formula>6</formula>
      <formula>11</formula>
    </cfRule>
  </conditionalFormatting>
  <conditionalFormatting sqref="C163">
    <cfRule type="cellIs" dxfId="236" priority="318" operator="between">
      <formula>1</formula>
      <formula>5</formula>
    </cfRule>
  </conditionalFormatting>
  <conditionalFormatting sqref="C165">
    <cfRule type="cellIs" dxfId="235" priority="317" operator="between">
      <formula>12</formula>
      <formula>18</formula>
    </cfRule>
  </conditionalFormatting>
  <conditionalFormatting sqref="D162:E162">
    <cfRule type="cellIs" dxfId="234" priority="316" operator="equal">
      <formula>"Catastrofico"</formula>
    </cfRule>
  </conditionalFormatting>
  <conditionalFormatting sqref="D399:E399">
    <cfRule type="cellIs" dxfId="233" priority="149" operator="equal">
      <formula>"Mayor"</formula>
    </cfRule>
    <cfRule type="cellIs" dxfId="232" priority="150" operator="equal">
      <formula>"Moderado"</formula>
    </cfRule>
  </conditionalFormatting>
  <conditionalFormatting sqref="C198">
    <cfRule type="cellIs" dxfId="231" priority="313" operator="between">
      <formula>6</formula>
      <formula>11</formula>
    </cfRule>
  </conditionalFormatting>
  <conditionalFormatting sqref="C197">
    <cfRule type="cellIs" dxfId="230" priority="312" operator="between">
      <formula>1</formula>
      <formula>5</formula>
    </cfRule>
  </conditionalFormatting>
  <conditionalFormatting sqref="C199">
    <cfRule type="cellIs" dxfId="229" priority="311" operator="between">
      <formula>12</formula>
      <formula>18</formula>
    </cfRule>
  </conditionalFormatting>
  <conditionalFormatting sqref="D196:E196">
    <cfRule type="cellIs" dxfId="228" priority="310" operator="equal">
      <formula>"Catastrofico"</formula>
    </cfRule>
  </conditionalFormatting>
  <conditionalFormatting sqref="D433:E433">
    <cfRule type="cellIs" dxfId="227" priority="146" operator="equal">
      <formula>"Mayor"</formula>
    </cfRule>
    <cfRule type="cellIs" dxfId="226" priority="147" operator="equal">
      <formula>"Moderado"</formula>
    </cfRule>
  </conditionalFormatting>
  <conditionalFormatting sqref="C232">
    <cfRule type="cellIs" dxfId="225" priority="307" operator="between">
      <formula>6</formula>
      <formula>11</formula>
    </cfRule>
  </conditionalFormatting>
  <conditionalFormatting sqref="C231">
    <cfRule type="cellIs" dxfId="224" priority="306" operator="between">
      <formula>1</formula>
      <formula>5</formula>
    </cfRule>
  </conditionalFormatting>
  <conditionalFormatting sqref="C233">
    <cfRule type="cellIs" dxfId="223" priority="305" operator="between">
      <formula>12</formula>
      <formula>18</formula>
    </cfRule>
  </conditionalFormatting>
  <conditionalFormatting sqref="D230:E230">
    <cfRule type="cellIs" dxfId="222" priority="304" operator="equal">
      <formula>"Catastrofico"</formula>
    </cfRule>
  </conditionalFormatting>
  <conditionalFormatting sqref="D467:E467">
    <cfRule type="cellIs" dxfId="221" priority="143" operator="equal">
      <formula>"Mayor"</formula>
    </cfRule>
    <cfRule type="cellIs" dxfId="220" priority="144" operator="equal">
      <formula>"Moderado"</formula>
    </cfRule>
  </conditionalFormatting>
  <conditionalFormatting sqref="C266">
    <cfRule type="cellIs" dxfId="219" priority="301" operator="between">
      <formula>6</formula>
      <formula>11</formula>
    </cfRule>
  </conditionalFormatting>
  <conditionalFormatting sqref="C265">
    <cfRule type="cellIs" dxfId="218" priority="300" operator="between">
      <formula>1</formula>
      <formula>5</formula>
    </cfRule>
  </conditionalFormatting>
  <conditionalFormatting sqref="C267">
    <cfRule type="cellIs" dxfId="217" priority="299" operator="between">
      <formula>12</formula>
      <formula>18</formula>
    </cfRule>
  </conditionalFormatting>
  <conditionalFormatting sqref="D264:E264">
    <cfRule type="cellIs" dxfId="216" priority="298" operator="equal">
      <formula>"Catastrofico"</formula>
    </cfRule>
  </conditionalFormatting>
  <conditionalFormatting sqref="D501:E501">
    <cfRule type="cellIs" dxfId="215" priority="140" operator="equal">
      <formula>"Mayor"</formula>
    </cfRule>
    <cfRule type="cellIs" dxfId="214" priority="141" operator="equal">
      <formula>"Moderado"</formula>
    </cfRule>
  </conditionalFormatting>
  <conditionalFormatting sqref="C300">
    <cfRule type="cellIs" dxfId="213" priority="295" operator="between">
      <formula>6</formula>
      <formula>11</formula>
    </cfRule>
  </conditionalFormatting>
  <conditionalFormatting sqref="C299">
    <cfRule type="cellIs" dxfId="212" priority="294" operator="between">
      <formula>1</formula>
      <formula>5</formula>
    </cfRule>
  </conditionalFormatting>
  <conditionalFormatting sqref="C301">
    <cfRule type="cellIs" dxfId="211" priority="293" operator="between">
      <formula>12</formula>
      <formula>18</formula>
    </cfRule>
  </conditionalFormatting>
  <conditionalFormatting sqref="D298:E298">
    <cfRule type="cellIs" dxfId="210" priority="292" operator="equal">
      <formula>"Catastrofico"</formula>
    </cfRule>
  </conditionalFormatting>
  <conditionalFormatting sqref="D535:E535">
    <cfRule type="cellIs" dxfId="209" priority="137" operator="equal">
      <formula>"Mayor"</formula>
    </cfRule>
    <cfRule type="cellIs" dxfId="208" priority="138" operator="equal">
      <formula>"Moderado"</formula>
    </cfRule>
  </conditionalFormatting>
  <conditionalFormatting sqref="C334">
    <cfRule type="cellIs" dxfId="207" priority="289" operator="between">
      <formula>6</formula>
      <formula>11</formula>
    </cfRule>
  </conditionalFormatting>
  <conditionalFormatting sqref="C333">
    <cfRule type="cellIs" dxfId="206" priority="288" operator="between">
      <formula>1</formula>
      <formula>5</formula>
    </cfRule>
  </conditionalFormatting>
  <conditionalFormatting sqref="C335">
    <cfRule type="cellIs" dxfId="205" priority="287" operator="between">
      <formula>12</formula>
      <formula>18</formula>
    </cfRule>
  </conditionalFormatting>
  <conditionalFormatting sqref="D332:E332">
    <cfRule type="cellIs" dxfId="204" priority="286" operator="equal">
      <formula>"Catastrofico"</formula>
    </cfRule>
  </conditionalFormatting>
  <conditionalFormatting sqref="D569:E569">
    <cfRule type="cellIs" dxfId="203" priority="134" operator="equal">
      <formula>"Mayor"</formula>
    </cfRule>
    <cfRule type="cellIs" dxfId="202" priority="135" operator="equal">
      <formula>"Moderado"</formula>
    </cfRule>
  </conditionalFormatting>
  <conditionalFormatting sqref="C368">
    <cfRule type="cellIs" dxfId="201" priority="283" operator="between">
      <formula>6</formula>
      <formula>11</formula>
    </cfRule>
  </conditionalFormatting>
  <conditionalFormatting sqref="C367">
    <cfRule type="cellIs" dxfId="200" priority="282" operator="between">
      <formula>1</formula>
      <formula>5</formula>
    </cfRule>
  </conditionalFormatting>
  <conditionalFormatting sqref="C369">
    <cfRule type="cellIs" dxfId="199" priority="281" operator="between">
      <formula>12</formula>
      <formula>18</formula>
    </cfRule>
  </conditionalFormatting>
  <conditionalFormatting sqref="D366:E366">
    <cfRule type="cellIs" dxfId="198" priority="280" operator="equal">
      <formula>"Catastrofico"</formula>
    </cfRule>
  </conditionalFormatting>
  <conditionalFormatting sqref="D603:E603">
    <cfRule type="cellIs" dxfId="197" priority="131" operator="equal">
      <formula>"Mayor"</formula>
    </cfRule>
    <cfRule type="cellIs" dxfId="196" priority="132" operator="equal">
      <formula>"Moderado"</formula>
    </cfRule>
  </conditionalFormatting>
  <conditionalFormatting sqref="C402">
    <cfRule type="cellIs" dxfId="195" priority="277" operator="between">
      <formula>6</formula>
      <formula>11</formula>
    </cfRule>
  </conditionalFormatting>
  <conditionalFormatting sqref="C401">
    <cfRule type="cellIs" dxfId="194" priority="276" operator="between">
      <formula>1</formula>
      <formula>5</formula>
    </cfRule>
  </conditionalFormatting>
  <conditionalFormatting sqref="C403">
    <cfRule type="cellIs" dxfId="193" priority="275" operator="between">
      <formula>12</formula>
      <formula>18</formula>
    </cfRule>
  </conditionalFormatting>
  <conditionalFormatting sqref="D400:E400">
    <cfRule type="cellIs" dxfId="192" priority="274" operator="equal">
      <formula>"Catastrofico"</formula>
    </cfRule>
  </conditionalFormatting>
  <conditionalFormatting sqref="D637:E637">
    <cfRule type="cellIs" dxfId="191" priority="128" operator="equal">
      <formula>"Mayor"</formula>
    </cfRule>
    <cfRule type="cellIs" dxfId="190" priority="129" operator="equal">
      <formula>"Moderado"</formula>
    </cfRule>
  </conditionalFormatting>
  <conditionalFormatting sqref="C436">
    <cfRule type="cellIs" dxfId="189" priority="271" operator="between">
      <formula>6</formula>
      <formula>11</formula>
    </cfRule>
  </conditionalFormatting>
  <conditionalFormatting sqref="C435">
    <cfRule type="cellIs" dxfId="188" priority="270" operator="between">
      <formula>1</formula>
      <formula>5</formula>
    </cfRule>
  </conditionalFormatting>
  <conditionalFormatting sqref="C437">
    <cfRule type="cellIs" dxfId="187" priority="269" operator="between">
      <formula>12</formula>
      <formula>18</formula>
    </cfRule>
  </conditionalFormatting>
  <conditionalFormatting sqref="D434:E434">
    <cfRule type="cellIs" dxfId="186" priority="268" operator="equal">
      <formula>"Catastrofico"</formula>
    </cfRule>
  </conditionalFormatting>
  <conditionalFormatting sqref="D671:E671">
    <cfRule type="cellIs" dxfId="185" priority="125" operator="equal">
      <formula>"Mayor"</formula>
    </cfRule>
    <cfRule type="cellIs" dxfId="184" priority="126" operator="equal">
      <formula>"Moderado"</formula>
    </cfRule>
  </conditionalFormatting>
  <conditionalFormatting sqref="C470">
    <cfRule type="cellIs" dxfId="183" priority="265" operator="between">
      <formula>6</formula>
      <formula>11</formula>
    </cfRule>
  </conditionalFormatting>
  <conditionalFormatting sqref="C469">
    <cfRule type="cellIs" dxfId="182" priority="264" operator="between">
      <formula>1</formula>
      <formula>5</formula>
    </cfRule>
  </conditionalFormatting>
  <conditionalFormatting sqref="C471">
    <cfRule type="cellIs" dxfId="181" priority="263" operator="between">
      <formula>12</formula>
      <formula>18</formula>
    </cfRule>
  </conditionalFormatting>
  <conditionalFormatting sqref="D468:E468">
    <cfRule type="cellIs" dxfId="180" priority="262" operator="equal">
      <formula>"Catastrofico"</formula>
    </cfRule>
  </conditionalFormatting>
  <conditionalFormatting sqref="D705:E705">
    <cfRule type="cellIs" dxfId="179" priority="122" operator="equal">
      <formula>"Mayor"</formula>
    </cfRule>
    <cfRule type="cellIs" dxfId="178" priority="123" operator="equal">
      <formula>"Moderado"</formula>
    </cfRule>
  </conditionalFormatting>
  <conditionalFormatting sqref="C504">
    <cfRule type="cellIs" dxfId="177" priority="259" operator="between">
      <formula>6</formula>
      <formula>11</formula>
    </cfRule>
  </conditionalFormatting>
  <conditionalFormatting sqref="C503">
    <cfRule type="cellIs" dxfId="176" priority="258" operator="between">
      <formula>1</formula>
      <formula>5</formula>
    </cfRule>
  </conditionalFormatting>
  <conditionalFormatting sqref="C505">
    <cfRule type="cellIs" dxfId="175" priority="257" operator="between">
      <formula>12</formula>
      <formula>18</formula>
    </cfRule>
  </conditionalFormatting>
  <conditionalFormatting sqref="D502:E502">
    <cfRule type="cellIs" dxfId="174" priority="256" operator="equal">
      <formula>"Catastrofico"</formula>
    </cfRule>
  </conditionalFormatting>
  <conditionalFormatting sqref="D739:E739">
    <cfRule type="cellIs" dxfId="173" priority="119" operator="equal">
      <formula>"Mayor"</formula>
    </cfRule>
    <cfRule type="cellIs" dxfId="172" priority="120" operator="equal">
      <formula>"Moderado"</formula>
    </cfRule>
  </conditionalFormatting>
  <conditionalFormatting sqref="C538">
    <cfRule type="cellIs" dxfId="171" priority="253" operator="between">
      <formula>6</formula>
      <formula>11</formula>
    </cfRule>
  </conditionalFormatting>
  <conditionalFormatting sqref="C537">
    <cfRule type="cellIs" dxfId="170" priority="252" operator="between">
      <formula>1</formula>
      <formula>5</formula>
    </cfRule>
  </conditionalFormatting>
  <conditionalFormatting sqref="C539">
    <cfRule type="cellIs" dxfId="169" priority="251" operator="between">
      <formula>12</formula>
      <formula>18</formula>
    </cfRule>
  </conditionalFormatting>
  <conditionalFormatting sqref="D536:E536">
    <cfRule type="cellIs" dxfId="168" priority="250" operator="equal">
      <formula>"Catastrofico"</formula>
    </cfRule>
  </conditionalFormatting>
  <conditionalFormatting sqref="C572">
    <cfRule type="cellIs" dxfId="167" priority="247" operator="between">
      <formula>6</formula>
      <formula>11</formula>
    </cfRule>
  </conditionalFormatting>
  <conditionalFormatting sqref="C571">
    <cfRule type="cellIs" dxfId="166" priority="246" operator="between">
      <formula>1</formula>
      <formula>5</formula>
    </cfRule>
  </conditionalFormatting>
  <conditionalFormatting sqref="C573">
    <cfRule type="cellIs" dxfId="165" priority="245" operator="between">
      <formula>12</formula>
      <formula>18</formula>
    </cfRule>
  </conditionalFormatting>
  <conditionalFormatting sqref="D570:E570">
    <cfRule type="cellIs" dxfId="164" priority="244" operator="equal">
      <formula>"Catastrofico"</formula>
    </cfRule>
  </conditionalFormatting>
  <conditionalFormatting sqref="C606">
    <cfRule type="cellIs" dxfId="163" priority="241" operator="between">
      <formula>6</formula>
      <formula>11</formula>
    </cfRule>
  </conditionalFormatting>
  <conditionalFormatting sqref="C605">
    <cfRule type="cellIs" dxfId="162" priority="240" operator="between">
      <formula>1</formula>
      <formula>5</formula>
    </cfRule>
  </conditionalFormatting>
  <conditionalFormatting sqref="C607">
    <cfRule type="cellIs" dxfId="161" priority="239" operator="between">
      <formula>12</formula>
      <formula>18</formula>
    </cfRule>
  </conditionalFormatting>
  <conditionalFormatting sqref="D604:E604">
    <cfRule type="cellIs" dxfId="160" priority="238" operator="equal">
      <formula>"Catastrofico"</formula>
    </cfRule>
  </conditionalFormatting>
  <conditionalFormatting sqref="D773:E773">
    <cfRule type="cellIs" dxfId="159" priority="110" operator="equal">
      <formula>"Mayor"</formula>
    </cfRule>
    <cfRule type="cellIs" dxfId="158" priority="111" operator="equal">
      <formula>"Moderado"</formula>
    </cfRule>
  </conditionalFormatting>
  <conditionalFormatting sqref="C640">
    <cfRule type="cellIs" dxfId="157" priority="235" operator="between">
      <formula>6</formula>
      <formula>11</formula>
    </cfRule>
  </conditionalFormatting>
  <conditionalFormatting sqref="C639">
    <cfRule type="cellIs" dxfId="156" priority="234" operator="between">
      <formula>1</formula>
      <formula>5</formula>
    </cfRule>
  </conditionalFormatting>
  <conditionalFormatting sqref="C641">
    <cfRule type="cellIs" dxfId="155" priority="233" operator="between">
      <formula>12</formula>
      <formula>18</formula>
    </cfRule>
  </conditionalFormatting>
  <conditionalFormatting sqref="D638:E638">
    <cfRule type="cellIs" dxfId="154" priority="232" operator="equal">
      <formula>"Catastrofico"</formula>
    </cfRule>
  </conditionalFormatting>
  <conditionalFormatting sqref="C674">
    <cfRule type="cellIs" dxfId="153" priority="229" operator="between">
      <formula>6</formula>
      <formula>11</formula>
    </cfRule>
  </conditionalFormatting>
  <conditionalFormatting sqref="C673">
    <cfRule type="cellIs" dxfId="152" priority="228" operator="between">
      <formula>1</formula>
      <formula>5</formula>
    </cfRule>
  </conditionalFormatting>
  <conditionalFormatting sqref="C675">
    <cfRule type="cellIs" dxfId="151" priority="227" operator="between">
      <formula>12</formula>
      <formula>18</formula>
    </cfRule>
  </conditionalFormatting>
  <conditionalFormatting sqref="D672:E672">
    <cfRule type="cellIs" dxfId="150" priority="226" operator="equal">
      <formula>"Catastrofico"</formula>
    </cfRule>
  </conditionalFormatting>
  <conditionalFormatting sqref="D807:E807">
    <cfRule type="cellIs" dxfId="149" priority="104" operator="equal">
      <formula>"Mayor"</formula>
    </cfRule>
    <cfRule type="cellIs" dxfId="148" priority="105" operator="equal">
      <formula>"Moderado"</formula>
    </cfRule>
  </conditionalFormatting>
  <conditionalFormatting sqref="C708">
    <cfRule type="cellIs" dxfId="147" priority="223" operator="between">
      <formula>6</formula>
      <formula>11</formula>
    </cfRule>
  </conditionalFormatting>
  <conditionalFormatting sqref="C707">
    <cfRule type="cellIs" dxfId="146" priority="222" operator="between">
      <formula>1</formula>
      <formula>5</formula>
    </cfRule>
  </conditionalFormatting>
  <conditionalFormatting sqref="C709">
    <cfRule type="cellIs" dxfId="145" priority="221" operator="between">
      <formula>12</formula>
      <formula>18</formula>
    </cfRule>
  </conditionalFormatting>
  <conditionalFormatting sqref="D706:E706">
    <cfRule type="cellIs" dxfId="144" priority="220" operator="equal">
      <formula>"Catastrofico"</formula>
    </cfRule>
  </conditionalFormatting>
  <conditionalFormatting sqref="D841:E841">
    <cfRule type="cellIs" dxfId="143" priority="101" operator="equal">
      <formula>"Mayor"</formula>
    </cfRule>
    <cfRule type="cellIs" dxfId="142" priority="102" operator="equal">
      <formula>"Moderado"</formula>
    </cfRule>
  </conditionalFormatting>
  <conditionalFormatting sqref="C742">
    <cfRule type="cellIs" dxfId="141" priority="217" operator="between">
      <formula>6</formula>
      <formula>11</formula>
    </cfRule>
  </conditionalFormatting>
  <conditionalFormatting sqref="C741">
    <cfRule type="cellIs" dxfId="140" priority="216" operator="between">
      <formula>1</formula>
      <formula>5</formula>
    </cfRule>
  </conditionalFormatting>
  <conditionalFormatting sqref="C743">
    <cfRule type="cellIs" dxfId="139" priority="215" operator="between">
      <formula>12</formula>
      <formula>18</formula>
    </cfRule>
  </conditionalFormatting>
  <conditionalFormatting sqref="D740:E740">
    <cfRule type="cellIs" dxfId="138" priority="214" operator="equal">
      <formula>"Catastrofico"</formula>
    </cfRule>
  </conditionalFormatting>
  <conditionalFormatting sqref="D875:E875">
    <cfRule type="cellIs" dxfId="137" priority="98" operator="equal">
      <formula>"Mayor"</formula>
    </cfRule>
    <cfRule type="cellIs" dxfId="136" priority="99" operator="equal">
      <formula>"Moderado"</formula>
    </cfRule>
  </conditionalFormatting>
  <conditionalFormatting sqref="D909:E909">
    <cfRule type="cellIs" dxfId="135" priority="95" operator="equal">
      <formula>"Mayor"</formula>
    </cfRule>
    <cfRule type="cellIs" dxfId="134" priority="96" operator="equal">
      <formula>"Moderado"</formula>
    </cfRule>
  </conditionalFormatting>
  <conditionalFormatting sqref="D943:E943">
    <cfRule type="cellIs" dxfId="133" priority="92" operator="equal">
      <formula>"Mayor"</formula>
    </cfRule>
    <cfRule type="cellIs" dxfId="132" priority="93" operator="equal">
      <formula>"Moderado"</formula>
    </cfRule>
  </conditionalFormatting>
  <conditionalFormatting sqref="C776">
    <cfRule type="cellIs" dxfId="131" priority="199" operator="between">
      <formula>6</formula>
      <formula>11</formula>
    </cfRule>
  </conditionalFormatting>
  <conditionalFormatting sqref="C775">
    <cfRule type="cellIs" dxfId="130" priority="198" operator="between">
      <formula>1</formula>
      <formula>5</formula>
    </cfRule>
  </conditionalFormatting>
  <conditionalFormatting sqref="C777">
    <cfRule type="cellIs" dxfId="129" priority="197" operator="between">
      <formula>12</formula>
      <formula>18</formula>
    </cfRule>
  </conditionalFormatting>
  <conditionalFormatting sqref="D774:E774">
    <cfRule type="cellIs" dxfId="128" priority="196" operator="equal">
      <formula>"Catastrofico"</formula>
    </cfRule>
  </conditionalFormatting>
  <conditionalFormatting sqref="D977:E977">
    <cfRule type="cellIs" dxfId="127" priority="89" operator="equal">
      <formula>"Mayor"</formula>
    </cfRule>
    <cfRule type="cellIs" dxfId="126" priority="90" operator="equal">
      <formula>"Moderado"</formula>
    </cfRule>
  </conditionalFormatting>
  <conditionalFormatting sqref="D1011:E1011">
    <cfRule type="cellIs" dxfId="125" priority="86" operator="equal">
      <formula>"Mayor"</formula>
    </cfRule>
    <cfRule type="cellIs" dxfId="124" priority="87" operator="equal">
      <formula>"Moderado"</formula>
    </cfRule>
  </conditionalFormatting>
  <conditionalFormatting sqref="C810">
    <cfRule type="cellIs" dxfId="123" priority="187" operator="between">
      <formula>6</formula>
      <formula>11</formula>
    </cfRule>
  </conditionalFormatting>
  <conditionalFormatting sqref="C809">
    <cfRule type="cellIs" dxfId="122" priority="186" operator="between">
      <formula>1</formula>
      <formula>5</formula>
    </cfRule>
  </conditionalFormatting>
  <conditionalFormatting sqref="C811">
    <cfRule type="cellIs" dxfId="121" priority="185" operator="between">
      <formula>12</formula>
      <formula>18</formula>
    </cfRule>
  </conditionalFormatting>
  <conditionalFormatting sqref="D808:E808">
    <cfRule type="cellIs" dxfId="120" priority="184" operator="equal">
      <formula>"Catastrofico"</formula>
    </cfRule>
  </conditionalFormatting>
  <conditionalFormatting sqref="D1045:E1045">
    <cfRule type="cellIs" dxfId="119" priority="83" operator="equal">
      <formula>"Mayor"</formula>
    </cfRule>
    <cfRule type="cellIs" dxfId="118" priority="84" operator="equal">
      <formula>"Moderado"</formula>
    </cfRule>
  </conditionalFormatting>
  <conditionalFormatting sqref="D59:E59">
    <cfRule type="cellIs" dxfId="117" priority="181" operator="equal">
      <formula>"Catastrofico"</formula>
    </cfRule>
  </conditionalFormatting>
  <conditionalFormatting sqref="D59:E59">
    <cfRule type="cellIs" dxfId="116" priority="179" operator="equal">
      <formula>"Mayor"</formula>
    </cfRule>
    <cfRule type="cellIs" dxfId="115" priority="180" operator="equal">
      <formula>"Moderado"</formula>
    </cfRule>
  </conditionalFormatting>
  <conditionalFormatting sqref="D93:E93">
    <cfRule type="cellIs" dxfId="114" priority="178" operator="equal">
      <formula>"Catastrofico"</formula>
    </cfRule>
  </conditionalFormatting>
  <conditionalFormatting sqref="D93:E93">
    <cfRule type="cellIs" dxfId="113" priority="176" operator="equal">
      <formula>"Mayor"</formula>
    </cfRule>
    <cfRule type="cellIs" dxfId="112" priority="177" operator="equal">
      <formula>"Moderado"</formula>
    </cfRule>
  </conditionalFormatting>
  <conditionalFormatting sqref="D127:E127">
    <cfRule type="cellIs" dxfId="111" priority="175" operator="equal">
      <formula>"Catastrofico"</formula>
    </cfRule>
  </conditionalFormatting>
  <conditionalFormatting sqref="D127:E127">
    <cfRule type="cellIs" dxfId="110" priority="173" operator="equal">
      <formula>"Mayor"</formula>
    </cfRule>
    <cfRule type="cellIs" dxfId="109" priority="174" operator="equal">
      <formula>"Moderado"</formula>
    </cfRule>
  </conditionalFormatting>
  <conditionalFormatting sqref="D161:E161">
    <cfRule type="cellIs" dxfId="108" priority="172" operator="equal">
      <formula>"Catastrofico"</formula>
    </cfRule>
  </conditionalFormatting>
  <conditionalFormatting sqref="D161:E161">
    <cfRule type="cellIs" dxfId="107" priority="170" operator="equal">
      <formula>"Mayor"</formula>
    </cfRule>
    <cfRule type="cellIs" dxfId="106" priority="171" operator="equal">
      <formula>"Moderado"</formula>
    </cfRule>
  </conditionalFormatting>
  <conditionalFormatting sqref="D195:E195">
    <cfRule type="cellIs" dxfId="105" priority="169" operator="equal">
      <formula>"Catastrofico"</formula>
    </cfRule>
  </conditionalFormatting>
  <conditionalFormatting sqref="D195:E195">
    <cfRule type="cellIs" dxfId="104" priority="167" operator="equal">
      <formula>"Mayor"</formula>
    </cfRule>
    <cfRule type="cellIs" dxfId="103" priority="168" operator="equal">
      <formula>"Moderado"</formula>
    </cfRule>
  </conditionalFormatting>
  <conditionalFormatting sqref="D229:E229">
    <cfRule type="cellIs" dxfId="102" priority="166" operator="equal">
      <formula>"Catastrofico"</formula>
    </cfRule>
  </conditionalFormatting>
  <conditionalFormatting sqref="D229:E229">
    <cfRule type="cellIs" dxfId="101" priority="164" operator="equal">
      <formula>"Mayor"</formula>
    </cfRule>
    <cfRule type="cellIs" dxfId="100" priority="165" operator="equal">
      <formula>"Moderado"</formula>
    </cfRule>
  </conditionalFormatting>
  <conditionalFormatting sqref="D263:E263">
    <cfRule type="cellIs" dxfId="99" priority="163" operator="equal">
      <formula>"Catastrofico"</formula>
    </cfRule>
  </conditionalFormatting>
  <conditionalFormatting sqref="D263:E263">
    <cfRule type="cellIs" dxfId="98" priority="161" operator="equal">
      <formula>"Mayor"</formula>
    </cfRule>
    <cfRule type="cellIs" dxfId="97" priority="162" operator="equal">
      <formula>"Moderado"</formula>
    </cfRule>
  </conditionalFormatting>
  <conditionalFormatting sqref="D297:E297">
    <cfRule type="cellIs" dxfId="96" priority="160" operator="equal">
      <formula>"Catastrofico"</formula>
    </cfRule>
  </conditionalFormatting>
  <conditionalFormatting sqref="D331:E331">
    <cfRule type="cellIs" dxfId="95" priority="157" operator="equal">
      <formula>"Catastrofico"</formula>
    </cfRule>
  </conditionalFormatting>
  <conditionalFormatting sqref="D365:E365">
    <cfRule type="cellIs" dxfId="94" priority="154" operator="equal">
      <formula>"Catastrofico"</formula>
    </cfRule>
  </conditionalFormatting>
  <conditionalFormatting sqref="D399:E399">
    <cfRule type="cellIs" dxfId="93" priority="151" operator="equal">
      <formula>"Catastrofico"</formula>
    </cfRule>
  </conditionalFormatting>
  <conditionalFormatting sqref="D433:E433">
    <cfRule type="cellIs" dxfId="92" priority="148" operator="equal">
      <formula>"Catastrofico"</formula>
    </cfRule>
  </conditionalFormatting>
  <conditionalFormatting sqref="D467:E467">
    <cfRule type="cellIs" dxfId="91" priority="145" operator="equal">
      <formula>"Catastrofico"</formula>
    </cfRule>
  </conditionalFormatting>
  <conditionalFormatting sqref="D501:E501">
    <cfRule type="cellIs" dxfId="90" priority="142" operator="equal">
      <formula>"Catastrofico"</formula>
    </cfRule>
  </conditionalFormatting>
  <conditionalFormatting sqref="D535:E535">
    <cfRule type="cellIs" dxfId="89" priority="139" operator="equal">
      <formula>"Catastrofico"</formula>
    </cfRule>
  </conditionalFormatting>
  <conditionalFormatting sqref="D569:E569">
    <cfRule type="cellIs" dxfId="88" priority="136" operator="equal">
      <formula>"Catastrofico"</formula>
    </cfRule>
  </conditionalFormatting>
  <conditionalFormatting sqref="D603:E603">
    <cfRule type="cellIs" dxfId="87" priority="133" operator="equal">
      <formula>"Catastrofico"</formula>
    </cfRule>
  </conditionalFormatting>
  <conditionalFormatting sqref="D637:E637">
    <cfRule type="cellIs" dxfId="86" priority="130" operator="equal">
      <formula>"Catastrofico"</formula>
    </cfRule>
  </conditionalFormatting>
  <conditionalFormatting sqref="D671:E671">
    <cfRule type="cellIs" dxfId="85" priority="127" operator="equal">
      <formula>"Catastrofico"</formula>
    </cfRule>
  </conditionalFormatting>
  <conditionalFormatting sqref="D705:E705">
    <cfRule type="cellIs" dxfId="84" priority="124" operator="equal">
      <formula>"Catastrofico"</formula>
    </cfRule>
  </conditionalFormatting>
  <conditionalFormatting sqref="D739:E739">
    <cfRule type="cellIs" dxfId="83" priority="121" operator="equal">
      <formula>"Catastrofico"</formula>
    </cfRule>
  </conditionalFormatting>
  <conditionalFormatting sqref="D773:E773">
    <cfRule type="cellIs" dxfId="82" priority="112" operator="equal">
      <formula>"Catastrofico"</formula>
    </cfRule>
  </conditionalFormatting>
  <conditionalFormatting sqref="D807:E807">
    <cfRule type="cellIs" dxfId="81" priority="106" operator="equal">
      <formula>"Catastrofico"</formula>
    </cfRule>
  </conditionalFormatting>
  <conditionalFormatting sqref="D841:E841">
    <cfRule type="cellIs" dxfId="80" priority="103" operator="equal">
      <formula>"Catastrofico"</formula>
    </cfRule>
  </conditionalFormatting>
  <conditionalFormatting sqref="D875:E875">
    <cfRule type="cellIs" dxfId="79" priority="100" operator="equal">
      <formula>"Catastrofico"</formula>
    </cfRule>
  </conditionalFormatting>
  <conditionalFormatting sqref="D909:E909">
    <cfRule type="cellIs" dxfId="78" priority="97" operator="equal">
      <formula>"Catastrofico"</formula>
    </cfRule>
  </conditionalFormatting>
  <conditionalFormatting sqref="D943:E943">
    <cfRule type="cellIs" dxfId="77" priority="94" operator="equal">
      <formula>"Catastrofico"</formula>
    </cfRule>
  </conditionalFormatting>
  <conditionalFormatting sqref="D977:E977">
    <cfRule type="cellIs" dxfId="76" priority="91" operator="equal">
      <formula>"Catastrofico"</formula>
    </cfRule>
  </conditionalFormatting>
  <conditionalFormatting sqref="D1011:E1011">
    <cfRule type="cellIs" dxfId="75" priority="88" operator="equal">
      <formula>"Catastrofico"</formula>
    </cfRule>
  </conditionalFormatting>
  <conditionalFormatting sqref="D1045:E1045">
    <cfRule type="cellIs" dxfId="74" priority="85" operator="equal">
      <formula>"Catastrofico"</formula>
    </cfRule>
  </conditionalFormatting>
  <conditionalFormatting sqref="D1079:E1079">
    <cfRule type="cellIs" dxfId="73" priority="82" operator="equal">
      <formula>"Catastrofico"</formula>
    </cfRule>
  </conditionalFormatting>
  <conditionalFormatting sqref="D1079:E1079">
    <cfRule type="cellIs" dxfId="72" priority="80" operator="equal">
      <formula>"Mayor"</formula>
    </cfRule>
    <cfRule type="cellIs" dxfId="71" priority="81" operator="equal">
      <formula>"Moderado"</formula>
    </cfRule>
  </conditionalFormatting>
  <conditionalFormatting sqref="D1113:E1113">
    <cfRule type="cellIs" dxfId="70" priority="79" operator="equal">
      <formula>"Catastrofico"</formula>
    </cfRule>
  </conditionalFormatting>
  <conditionalFormatting sqref="D1113:E1113">
    <cfRule type="cellIs" dxfId="69" priority="77" operator="equal">
      <formula>"Mayor"</formula>
    </cfRule>
    <cfRule type="cellIs" dxfId="68" priority="78" operator="equal">
      <formula>"Moderado"</formula>
    </cfRule>
  </conditionalFormatting>
  <conditionalFormatting sqref="D1147:E1147">
    <cfRule type="cellIs" dxfId="67" priority="76" operator="equal">
      <formula>"Catastrofico"</formula>
    </cfRule>
  </conditionalFormatting>
  <conditionalFormatting sqref="D1147:E1147">
    <cfRule type="cellIs" dxfId="66" priority="74" operator="equal">
      <formula>"Mayor"</formula>
    </cfRule>
    <cfRule type="cellIs" dxfId="65" priority="75" operator="equal">
      <formula>"Moderado"</formula>
    </cfRule>
  </conditionalFormatting>
  <conditionalFormatting sqref="D1215:E1215">
    <cfRule type="cellIs" dxfId="64" priority="73" operator="equal">
      <formula>"Catastrofico"</formula>
    </cfRule>
  </conditionalFormatting>
  <conditionalFormatting sqref="D1215:E1215">
    <cfRule type="cellIs" dxfId="63" priority="71" operator="equal">
      <formula>"Mayor"</formula>
    </cfRule>
    <cfRule type="cellIs" dxfId="62" priority="72" operator="equal">
      <formula>"Moderado"</formula>
    </cfRule>
  </conditionalFormatting>
  <conditionalFormatting sqref="D1249:E1249">
    <cfRule type="cellIs" dxfId="61" priority="70" operator="equal">
      <formula>"Catastrofico"</formula>
    </cfRule>
  </conditionalFormatting>
  <conditionalFormatting sqref="D1249:E1249">
    <cfRule type="cellIs" dxfId="60" priority="68" operator="equal">
      <formula>"Mayor"</formula>
    </cfRule>
    <cfRule type="cellIs" dxfId="59" priority="69" operator="equal">
      <formula>"Moderado"</formula>
    </cfRule>
  </conditionalFormatting>
  <conditionalFormatting sqref="D1283:E1283">
    <cfRule type="cellIs" dxfId="58" priority="67" operator="equal">
      <formula>"Catastrofico"</formula>
    </cfRule>
  </conditionalFormatting>
  <conditionalFormatting sqref="D1283:E1283">
    <cfRule type="cellIs" dxfId="57" priority="65" operator="equal">
      <formula>"Mayor"</formula>
    </cfRule>
    <cfRule type="cellIs" dxfId="56" priority="66" operator="equal">
      <formula>"Moderado"</formula>
    </cfRule>
  </conditionalFormatting>
  <conditionalFormatting sqref="D1317:E1317">
    <cfRule type="cellIs" dxfId="55" priority="64" operator="equal">
      <formula>"Catastrofico"</formula>
    </cfRule>
  </conditionalFormatting>
  <conditionalFormatting sqref="D1317:E1317">
    <cfRule type="cellIs" dxfId="54" priority="62" operator="equal">
      <formula>"Mayor"</formula>
    </cfRule>
    <cfRule type="cellIs" dxfId="53" priority="63" operator="equal">
      <formula>"Moderado"</formula>
    </cfRule>
  </conditionalFormatting>
  <conditionalFormatting sqref="D1351:E1351">
    <cfRule type="cellIs" dxfId="52" priority="61" operator="equal">
      <formula>"Catastrofico"</formula>
    </cfRule>
  </conditionalFormatting>
  <conditionalFormatting sqref="D1351:E1351">
    <cfRule type="cellIs" dxfId="51" priority="59" operator="equal">
      <formula>"Mayor"</formula>
    </cfRule>
    <cfRule type="cellIs" dxfId="50" priority="60" operator="equal">
      <formula>"Moderado"</formula>
    </cfRule>
  </conditionalFormatting>
  <conditionalFormatting sqref="D1385:E1385">
    <cfRule type="cellIs" dxfId="49" priority="58" operator="equal">
      <formula>"Catastrofico"</formula>
    </cfRule>
  </conditionalFormatting>
  <conditionalFormatting sqref="D1385:E1385">
    <cfRule type="cellIs" dxfId="48" priority="56" operator="equal">
      <formula>"Mayor"</formula>
    </cfRule>
    <cfRule type="cellIs" dxfId="47" priority="57" operator="equal">
      <formula>"Moderado"</formula>
    </cfRule>
  </conditionalFormatting>
  <conditionalFormatting sqref="D1419:E1419">
    <cfRule type="cellIs" dxfId="46" priority="55" operator="equal">
      <formula>"Catastrofico"</formula>
    </cfRule>
  </conditionalFormatting>
  <conditionalFormatting sqref="D1419:E1419">
    <cfRule type="cellIs" dxfId="45" priority="53" operator="equal">
      <formula>"Mayor"</formula>
    </cfRule>
    <cfRule type="cellIs" dxfId="44" priority="54" operator="equal">
      <formula>"Moderado"</formula>
    </cfRule>
  </conditionalFormatting>
  <conditionalFormatting sqref="D1453:E1453">
    <cfRule type="cellIs" dxfId="43" priority="52" operator="equal">
      <formula>"Catastrofico"</formula>
    </cfRule>
  </conditionalFormatting>
  <conditionalFormatting sqref="D1453:E1453">
    <cfRule type="cellIs" dxfId="42" priority="50" operator="equal">
      <formula>"Mayor"</formula>
    </cfRule>
    <cfRule type="cellIs" dxfId="41" priority="51" operator="equal">
      <formula>"Moderado"</formula>
    </cfRule>
  </conditionalFormatting>
  <conditionalFormatting sqref="D1487:E1487">
    <cfRule type="cellIs" dxfId="40" priority="49" operator="equal">
      <formula>"Catastrofico"</formula>
    </cfRule>
  </conditionalFormatting>
  <conditionalFormatting sqref="D1487:E1487">
    <cfRule type="cellIs" dxfId="39" priority="47" operator="equal">
      <formula>"Mayor"</formula>
    </cfRule>
    <cfRule type="cellIs" dxfId="38" priority="48" operator="equal">
      <formula>"Moderado"</formula>
    </cfRule>
  </conditionalFormatting>
  <conditionalFormatting sqref="D1521:E1521">
    <cfRule type="cellIs" dxfId="37" priority="46" operator="equal">
      <formula>"Catastrofico"</formula>
    </cfRule>
  </conditionalFormatting>
  <conditionalFormatting sqref="D1521:E1521">
    <cfRule type="cellIs" dxfId="36" priority="44" operator="equal">
      <formula>"Mayor"</formula>
    </cfRule>
    <cfRule type="cellIs" dxfId="35" priority="45" operator="equal">
      <formula>"Moderado"</formula>
    </cfRule>
  </conditionalFormatting>
  <conditionalFormatting sqref="D1555:E1555">
    <cfRule type="cellIs" dxfId="34" priority="43" operator="equal">
      <formula>"Catastrofico"</formula>
    </cfRule>
  </conditionalFormatting>
  <conditionalFormatting sqref="D1555:E1555">
    <cfRule type="cellIs" dxfId="33" priority="41" operator="equal">
      <formula>"Mayor"</formula>
    </cfRule>
    <cfRule type="cellIs" dxfId="32" priority="42" operator="equal">
      <formula>"Moderado"</formula>
    </cfRule>
  </conditionalFormatting>
  <conditionalFormatting sqref="D1589:E1589">
    <cfRule type="cellIs" dxfId="31" priority="40" operator="equal">
      <formula>"Catastrofico"</formula>
    </cfRule>
  </conditionalFormatting>
  <conditionalFormatting sqref="D1589:E1589">
    <cfRule type="cellIs" dxfId="30" priority="38" operator="equal">
      <formula>"Mayor"</formula>
    </cfRule>
    <cfRule type="cellIs" dxfId="29" priority="39" operator="equal">
      <formula>"Moderado"</formula>
    </cfRule>
  </conditionalFormatting>
  <conditionalFormatting sqref="C843">
    <cfRule type="cellIs" dxfId="28" priority="31" operator="between">
      <formula>1</formula>
      <formula>5</formula>
    </cfRule>
  </conditionalFormatting>
  <conditionalFormatting sqref="C877">
    <cfRule type="cellIs" dxfId="27" priority="30" operator="between">
      <formula>1</formula>
      <formula>5</formula>
    </cfRule>
  </conditionalFormatting>
  <conditionalFormatting sqref="C911">
    <cfRule type="cellIs" dxfId="26" priority="29" operator="between">
      <formula>1</formula>
      <formula>5</formula>
    </cfRule>
  </conditionalFormatting>
  <conditionalFormatting sqref="C945">
    <cfRule type="cellIs" dxfId="25" priority="28" operator="between">
      <formula>1</formula>
      <formula>5</formula>
    </cfRule>
  </conditionalFormatting>
  <conditionalFormatting sqref="C979">
    <cfRule type="cellIs" dxfId="24" priority="27" operator="between">
      <formula>1</formula>
      <formula>5</formula>
    </cfRule>
  </conditionalFormatting>
  <conditionalFormatting sqref="C1013">
    <cfRule type="cellIs" dxfId="23" priority="26" operator="between">
      <formula>1</formula>
      <formula>5</formula>
    </cfRule>
  </conditionalFormatting>
  <conditionalFormatting sqref="C1047">
    <cfRule type="cellIs" dxfId="22" priority="25" operator="between">
      <formula>1</formula>
      <formula>5</formula>
    </cfRule>
  </conditionalFormatting>
  <conditionalFormatting sqref="C1081">
    <cfRule type="cellIs" dxfId="21" priority="24" operator="between">
      <formula>1</formula>
      <formula>5</formula>
    </cfRule>
  </conditionalFormatting>
  <conditionalFormatting sqref="C1115">
    <cfRule type="cellIs" dxfId="20" priority="23" operator="between">
      <formula>1</formula>
      <formula>5</formula>
    </cfRule>
  </conditionalFormatting>
  <conditionalFormatting sqref="C1149">
    <cfRule type="cellIs" dxfId="19" priority="22" operator="between">
      <formula>1</formula>
      <formula>5</formula>
    </cfRule>
  </conditionalFormatting>
  <conditionalFormatting sqref="C1217">
    <cfRule type="cellIs" dxfId="18" priority="21" operator="between">
      <formula>1</formula>
      <formula>5</formula>
    </cfRule>
  </conditionalFormatting>
  <conditionalFormatting sqref="C1251">
    <cfRule type="cellIs" dxfId="17" priority="20" operator="between">
      <formula>1</formula>
      <formula>5</formula>
    </cfRule>
  </conditionalFormatting>
  <conditionalFormatting sqref="C1285">
    <cfRule type="cellIs" dxfId="16" priority="19" operator="between">
      <formula>1</formula>
      <formula>5</formula>
    </cfRule>
  </conditionalFormatting>
  <conditionalFormatting sqref="C1319">
    <cfRule type="cellIs" dxfId="15" priority="18" operator="between">
      <formula>1</formula>
      <formula>5</formula>
    </cfRule>
  </conditionalFormatting>
  <conditionalFormatting sqref="C1353">
    <cfRule type="cellIs" dxfId="14" priority="17" operator="between">
      <formula>1</formula>
      <formula>5</formula>
    </cfRule>
  </conditionalFormatting>
  <conditionalFormatting sqref="C1387">
    <cfRule type="cellIs" dxfId="13" priority="16" operator="between">
      <formula>1</formula>
      <formula>5</formula>
    </cfRule>
  </conditionalFormatting>
  <conditionalFormatting sqref="C1421">
    <cfRule type="cellIs" dxfId="12" priority="15" operator="between">
      <formula>1</formula>
      <formula>5</formula>
    </cfRule>
  </conditionalFormatting>
  <conditionalFormatting sqref="C1455">
    <cfRule type="cellIs" dxfId="11" priority="14" operator="between">
      <formula>1</formula>
      <formula>5</formula>
    </cfRule>
  </conditionalFormatting>
  <conditionalFormatting sqref="C1489">
    <cfRule type="cellIs" dxfId="10" priority="13" operator="between">
      <formula>1</formula>
      <formula>5</formula>
    </cfRule>
  </conditionalFormatting>
  <conditionalFormatting sqref="C1523">
    <cfRule type="cellIs" dxfId="9" priority="12" operator="between">
      <formula>1</formula>
      <formula>5</formula>
    </cfRule>
  </conditionalFormatting>
  <conditionalFormatting sqref="C1557">
    <cfRule type="cellIs" dxfId="8" priority="11" operator="between">
      <formula>1</formula>
      <formula>5</formula>
    </cfRule>
  </conditionalFormatting>
  <conditionalFormatting sqref="C1591">
    <cfRule type="cellIs" dxfId="7" priority="10" operator="between">
      <formula>1</formula>
      <formula>5</formula>
    </cfRule>
  </conditionalFormatting>
  <conditionalFormatting sqref="C1184">
    <cfRule type="cellIs" dxfId="6" priority="7" operator="between">
      <formula>6</formula>
      <formula>11</formula>
    </cfRule>
  </conditionalFormatting>
  <conditionalFormatting sqref="C1185">
    <cfRule type="cellIs" dxfId="5" priority="6" operator="between">
      <formula>12</formula>
      <formula>18</formula>
    </cfRule>
  </conditionalFormatting>
  <conditionalFormatting sqref="D1182:E1182">
    <cfRule type="cellIs" dxfId="4" priority="5" operator="equal">
      <formula>"Catastrofico"</formula>
    </cfRule>
  </conditionalFormatting>
  <conditionalFormatting sqref="D1181:E1181">
    <cfRule type="cellIs" dxfId="3" priority="4" operator="equal">
      <formula>"Catastrofico"</formula>
    </cfRule>
  </conditionalFormatting>
  <conditionalFormatting sqref="D1181:E1181">
    <cfRule type="cellIs" dxfId="2" priority="2" operator="equal">
      <formula>"Mayor"</formula>
    </cfRule>
    <cfRule type="cellIs" dxfId="1" priority="3" operator="equal">
      <formula>"Moderado"</formula>
    </cfRule>
  </conditionalFormatting>
  <conditionalFormatting sqref="C1183">
    <cfRule type="cellIs" dxfId="0" priority="1" operator="between">
      <formula>1</formula>
      <formula>5</formula>
    </cfRule>
  </conditionalFormatting>
  <printOptions horizontalCentered="1"/>
  <pageMargins left="0.39370078740157483" right="0.39370078740157483" top="0.39370078740157483" bottom="0.98425196850393704" header="0.39370078740157483" footer="0.39370078740157483"/>
  <pageSetup paperSize="14" scale="65" orientation="portrait" r:id="rId1"/>
  <headerFooter alignWithMargins="0">
    <oddFooter>&amp;C&amp;8“EN EL CONCEJO, BOGOTA TIENE LA PALABRA”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1:H423"/>
  <sheetViews>
    <sheetView workbookViewId="0">
      <pane xSplit="5" ySplit="2" topLeftCell="F3" activePane="bottomRight" state="frozen"/>
      <selection pane="topRight" activeCell="F1" sqref="F1"/>
      <selection pane="bottomLeft" activeCell="A3" sqref="A3"/>
      <selection pane="bottomRight" activeCell="H3" sqref="H3:H9"/>
    </sheetView>
  </sheetViews>
  <sheetFormatPr baseColWidth="10" defaultRowHeight="12.75"/>
  <cols>
    <col min="1" max="1" width="11.42578125" style="66"/>
    <col min="2" max="3" width="2" bestFit="1" customWidth="1"/>
    <col min="4" max="4" width="2.140625" bestFit="1" customWidth="1"/>
    <col min="5" max="5" width="67.7109375" customWidth="1"/>
    <col min="6" max="7" width="3" customWidth="1"/>
    <col min="8" max="8" width="7.5703125" bestFit="1" customWidth="1"/>
  </cols>
  <sheetData>
    <row r="1" spans="1:8">
      <c r="A1" s="281" t="s">
        <v>485</v>
      </c>
    </row>
    <row r="2" spans="1:8" ht="25.5">
      <c r="A2" s="265" t="s">
        <v>158</v>
      </c>
      <c r="B2" s="264" t="s">
        <v>472</v>
      </c>
      <c r="C2" s="259" t="s">
        <v>473</v>
      </c>
      <c r="D2" s="259" t="s">
        <v>474</v>
      </c>
      <c r="E2" s="260" t="s">
        <v>475</v>
      </c>
      <c r="F2" s="259" t="s">
        <v>476</v>
      </c>
      <c r="G2" s="259" t="s">
        <v>11</v>
      </c>
      <c r="H2" s="261" t="s">
        <v>477</v>
      </c>
    </row>
    <row r="3" spans="1:8">
      <c r="A3" s="437" t="str">
        <f>Mapa!F10</f>
        <v>Nombramiento de Servidores Públicos sin el lleno de los requisitos legales exigidos.</v>
      </c>
      <c r="B3" s="564" t="s">
        <v>417</v>
      </c>
      <c r="C3" s="567"/>
      <c r="D3" s="570"/>
      <c r="E3" s="262" t="s">
        <v>478</v>
      </c>
      <c r="F3" s="263">
        <v>15</v>
      </c>
      <c r="G3" s="263"/>
      <c r="H3" s="573">
        <f>SUM(F3:F9)</f>
        <v>100</v>
      </c>
    </row>
    <row r="4" spans="1:8">
      <c r="A4" s="437"/>
      <c r="B4" s="565"/>
      <c r="C4" s="568"/>
      <c r="D4" s="571"/>
      <c r="E4" s="262" t="s">
        <v>479</v>
      </c>
      <c r="F4" s="263">
        <v>5</v>
      </c>
      <c r="G4" s="263"/>
      <c r="H4" s="574"/>
    </row>
    <row r="5" spans="1:8">
      <c r="A5" s="437"/>
      <c r="B5" s="565"/>
      <c r="C5" s="568"/>
      <c r="D5" s="571"/>
      <c r="E5" s="262" t="s">
        <v>480</v>
      </c>
      <c r="F5" s="263">
        <v>15</v>
      </c>
      <c r="G5" s="263"/>
      <c r="H5" s="574"/>
    </row>
    <row r="6" spans="1:8">
      <c r="A6" s="437"/>
      <c r="B6" s="565"/>
      <c r="C6" s="568"/>
      <c r="D6" s="571"/>
      <c r="E6" s="262" t="s">
        <v>481</v>
      </c>
      <c r="F6" s="263">
        <v>10</v>
      </c>
      <c r="G6" s="263"/>
      <c r="H6" s="574"/>
    </row>
    <row r="7" spans="1:8">
      <c r="A7" s="437"/>
      <c r="B7" s="565"/>
      <c r="C7" s="568"/>
      <c r="D7" s="571"/>
      <c r="E7" s="262" t="s">
        <v>482</v>
      </c>
      <c r="F7" s="263">
        <v>15</v>
      </c>
      <c r="G7" s="263"/>
      <c r="H7" s="574"/>
    </row>
    <row r="8" spans="1:8">
      <c r="A8" s="437"/>
      <c r="B8" s="565"/>
      <c r="C8" s="568"/>
      <c r="D8" s="571"/>
      <c r="E8" s="262" t="s">
        <v>483</v>
      </c>
      <c r="F8" s="263">
        <v>10</v>
      </c>
      <c r="G8" s="263"/>
      <c r="H8" s="574"/>
    </row>
    <row r="9" spans="1:8">
      <c r="A9" s="437"/>
      <c r="B9" s="566"/>
      <c r="C9" s="569"/>
      <c r="D9" s="572"/>
      <c r="E9" s="262" t="s">
        <v>484</v>
      </c>
      <c r="F9" s="263">
        <v>30</v>
      </c>
      <c r="G9" s="263">
        <v>0</v>
      </c>
      <c r="H9" s="574"/>
    </row>
    <row r="10" spans="1:8">
      <c r="A10" s="280">
        <f>Mapa!E11</f>
        <v>2</v>
      </c>
    </row>
    <row r="11" spans="1:8" ht="25.5">
      <c r="A11" s="265" t="s">
        <v>158</v>
      </c>
      <c r="B11" s="264" t="s">
        <v>472</v>
      </c>
      <c r="C11" s="259" t="s">
        <v>473</v>
      </c>
      <c r="D11" s="259" t="s">
        <v>474</v>
      </c>
      <c r="E11" s="260" t="s">
        <v>475</v>
      </c>
      <c r="F11" s="259" t="s">
        <v>476</v>
      </c>
      <c r="G11" s="259" t="s">
        <v>11</v>
      </c>
      <c r="H11" s="261" t="s">
        <v>477</v>
      </c>
    </row>
    <row r="12" spans="1:8">
      <c r="A12" s="437" t="str">
        <f>Mapa!F11</f>
        <v>Modificación de los textos de los Acuerdos sometidos a debate después de ser aprobados</v>
      </c>
      <c r="B12" s="564" t="s">
        <v>417</v>
      </c>
      <c r="C12" s="567"/>
      <c r="D12" s="570"/>
      <c r="E12" s="262" t="s">
        <v>478</v>
      </c>
      <c r="F12" s="263">
        <v>15</v>
      </c>
      <c r="G12" s="263"/>
      <c r="H12" s="573">
        <f>SUM(F12:F18)</f>
        <v>85</v>
      </c>
    </row>
    <row r="13" spans="1:8">
      <c r="A13" s="437"/>
      <c r="B13" s="565"/>
      <c r="C13" s="568"/>
      <c r="D13" s="571"/>
      <c r="E13" s="262" t="s">
        <v>479</v>
      </c>
      <c r="F13" s="263">
        <v>5</v>
      </c>
      <c r="G13" s="263"/>
      <c r="H13" s="574"/>
    </row>
    <row r="14" spans="1:8">
      <c r="A14" s="437"/>
      <c r="B14" s="565"/>
      <c r="C14" s="568"/>
      <c r="D14" s="571"/>
      <c r="E14" s="262" t="s">
        <v>480</v>
      </c>
      <c r="F14" s="263"/>
      <c r="G14" s="263">
        <v>0</v>
      </c>
      <c r="H14" s="574"/>
    </row>
    <row r="15" spans="1:8">
      <c r="A15" s="437"/>
      <c r="B15" s="565"/>
      <c r="C15" s="568"/>
      <c r="D15" s="571"/>
      <c r="E15" s="262" t="s">
        <v>481</v>
      </c>
      <c r="F15" s="263">
        <v>10</v>
      </c>
      <c r="G15" s="263"/>
      <c r="H15" s="574"/>
    </row>
    <row r="16" spans="1:8">
      <c r="A16" s="437"/>
      <c r="B16" s="565"/>
      <c r="C16" s="568"/>
      <c r="D16" s="571"/>
      <c r="E16" s="262" t="s">
        <v>482</v>
      </c>
      <c r="F16" s="263">
        <v>15</v>
      </c>
      <c r="G16" s="263"/>
      <c r="H16" s="574"/>
    </row>
    <row r="17" spans="1:8">
      <c r="A17" s="437"/>
      <c r="B17" s="565"/>
      <c r="C17" s="568"/>
      <c r="D17" s="571"/>
      <c r="E17" s="262" t="s">
        <v>483</v>
      </c>
      <c r="F17" s="263">
        <v>10</v>
      </c>
      <c r="G17" s="263"/>
      <c r="H17" s="574"/>
    </row>
    <row r="18" spans="1:8">
      <c r="A18" s="437"/>
      <c r="B18" s="566"/>
      <c r="C18" s="569"/>
      <c r="D18" s="572"/>
      <c r="E18" s="262" t="s">
        <v>484</v>
      </c>
      <c r="F18" s="263">
        <v>30</v>
      </c>
      <c r="G18" s="263"/>
      <c r="H18" s="574"/>
    </row>
    <row r="19" spans="1:8">
      <c r="A19" s="280">
        <f>Mapa!E12</f>
        <v>3</v>
      </c>
    </row>
    <row r="20" spans="1:8" ht="25.5">
      <c r="A20" s="265" t="s">
        <v>158</v>
      </c>
      <c r="B20" s="264" t="s">
        <v>472</v>
      </c>
      <c r="C20" s="259" t="s">
        <v>473</v>
      </c>
      <c r="D20" s="259" t="s">
        <v>474</v>
      </c>
      <c r="E20" s="260" t="s">
        <v>475</v>
      </c>
      <c r="F20" s="259" t="s">
        <v>476</v>
      </c>
      <c r="G20" s="259" t="s">
        <v>11</v>
      </c>
      <c r="H20" s="261" t="s">
        <v>477</v>
      </c>
    </row>
    <row r="21" spans="1:8">
      <c r="A21" s="437" t="str">
        <f>Mapa!F12</f>
        <v>Ausencia de canales de comunicación.</v>
      </c>
      <c r="B21" s="564" t="s">
        <v>417</v>
      </c>
      <c r="C21" s="567"/>
      <c r="D21" s="570"/>
      <c r="E21" s="262" t="s">
        <v>478</v>
      </c>
      <c r="F21" s="263">
        <v>15</v>
      </c>
      <c r="G21" s="263"/>
      <c r="H21" s="573">
        <f>SUM(F21:F27)</f>
        <v>30</v>
      </c>
    </row>
    <row r="22" spans="1:8">
      <c r="A22" s="437"/>
      <c r="B22" s="565"/>
      <c r="C22" s="568"/>
      <c r="D22" s="571"/>
      <c r="E22" s="262" t="s">
        <v>479</v>
      </c>
      <c r="F22" s="263">
        <v>5</v>
      </c>
      <c r="G22" s="263"/>
      <c r="H22" s="574"/>
    </row>
    <row r="23" spans="1:8">
      <c r="A23" s="437"/>
      <c r="B23" s="565"/>
      <c r="C23" s="568"/>
      <c r="D23" s="571"/>
      <c r="E23" s="262" t="s">
        <v>480</v>
      </c>
      <c r="F23" s="263"/>
      <c r="G23" s="263">
        <v>0</v>
      </c>
      <c r="H23" s="574"/>
    </row>
    <row r="24" spans="1:8">
      <c r="A24" s="437"/>
      <c r="B24" s="565"/>
      <c r="C24" s="568"/>
      <c r="D24" s="571"/>
      <c r="E24" s="262" t="s">
        <v>481</v>
      </c>
      <c r="F24" s="263">
        <v>10</v>
      </c>
      <c r="G24" s="263"/>
      <c r="H24" s="574"/>
    </row>
    <row r="25" spans="1:8">
      <c r="A25" s="437"/>
      <c r="B25" s="565"/>
      <c r="C25" s="568"/>
      <c r="D25" s="571"/>
      <c r="E25" s="262" t="s">
        <v>482</v>
      </c>
      <c r="F25" s="263"/>
      <c r="G25" s="263">
        <v>0</v>
      </c>
      <c r="H25" s="574"/>
    </row>
    <row r="26" spans="1:8">
      <c r="A26" s="437"/>
      <c r="B26" s="565"/>
      <c r="C26" s="568"/>
      <c r="D26" s="571"/>
      <c r="E26" s="262" t="s">
        <v>483</v>
      </c>
      <c r="F26" s="263"/>
      <c r="G26" s="263">
        <v>0</v>
      </c>
      <c r="H26" s="574"/>
    </row>
    <row r="27" spans="1:8">
      <c r="A27" s="437"/>
      <c r="B27" s="566"/>
      <c r="C27" s="569"/>
      <c r="D27" s="572"/>
      <c r="E27" s="262" t="s">
        <v>484</v>
      </c>
      <c r="F27" s="263"/>
      <c r="G27" s="263">
        <v>0</v>
      </c>
      <c r="H27" s="574"/>
    </row>
    <row r="28" spans="1:8">
      <c r="A28" s="280">
        <f>Mapa!E13</f>
        <v>4</v>
      </c>
    </row>
    <row r="29" spans="1:8" ht="25.5">
      <c r="A29" s="265" t="s">
        <v>158</v>
      </c>
      <c r="B29" s="264" t="s">
        <v>472</v>
      </c>
      <c r="C29" s="259" t="s">
        <v>473</v>
      </c>
      <c r="D29" s="259" t="s">
        <v>474</v>
      </c>
      <c r="E29" s="260" t="s">
        <v>475</v>
      </c>
      <c r="F29" s="259" t="s">
        <v>476</v>
      </c>
      <c r="G29" s="259" t="s">
        <v>11</v>
      </c>
      <c r="H29" s="261" t="s">
        <v>477</v>
      </c>
    </row>
    <row r="30" spans="1:8">
      <c r="A30" s="437" t="str">
        <f>Mapa!F13</f>
        <v>Inadecuado seguimiento del Plan Acción Cuatrienal y Plan de Acción Anual.</v>
      </c>
      <c r="B30" s="564" t="s">
        <v>417</v>
      </c>
      <c r="C30" s="567"/>
      <c r="D30" s="570"/>
      <c r="E30" s="262" t="s">
        <v>478</v>
      </c>
      <c r="F30" s="263">
        <v>15</v>
      </c>
      <c r="G30" s="263"/>
      <c r="H30" s="573">
        <f>SUM(F30:F36)</f>
        <v>85</v>
      </c>
    </row>
    <row r="31" spans="1:8">
      <c r="A31" s="437"/>
      <c r="B31" s="565"/>
      <c r="C31" s="568"/>
      <c r="D31" s="571"/>
      <c r="E31" s="262" t="s">
        <v>479</v>
      </c>
      <c r="F31" s="263">
        <v>5</v>
      </c>
      <c r="G31" s="263"/>
      <c r="H31" s="574"/>
    </row>
    <row r="32" spans="1:8">
      <c r="A32" s="437"/>
      <c r="B32" s="565"/>
      <c r="C32" s="568"/>
      <c r="D32" s="571"/>
      <c r="E32" s="262" t="s">
        <v>480</v>
      </c>
      <c r="F32" s="263"/>
      <c r="G32" s="263">
        <v>0</v>
      </c>
      <c r="H32" s="574"/>
    </row>
    <row r="33" spans="1:8">
      <c r="A33" s="437"/>
      <c r="B33" s="565"/>
      <c r="C33" s="568"/>
      <c r="D33" s="571"/>
      <c r="E33" s="262" t="s">
        <v>481</v>
      </c>
      <c r="F33" s="263">
        <v>10</v>
      </c>
      <c r="G33" s="263"/>
      <c r="H33" s="574"/>
    </row>
    <row r="34" spans="1:8">
      <c r="A34" s="437"/>
      <c r="B34" s="565"/>
      <c r="C34" s="568"/>
      <c r="D34" s="571"/>
      <c r="E34" s="262" t="s">
        <v>482</v>
      </c>
      <c r="F34" s="263">
        <v>15</v>
      </c>
      <c r="G34" s="263"/>
      <c r="H34" s="574"/>
    </row>
    <row r="35" spans="1:8">
      <c r="A35" s="437"/>
      <c r="B35" s="565"/>
      <c r="C35" s="568"/>
      <c r="D35" s="571"/>
      <c r="E35" s="262" t="s">
        <v>483</v>
      </c>
      <c r="F35" s="263">
        <v>10</v>
      </c>
      <c r="G35" s="263"/>
      <c r="H35" s="574"/>
    </row>
    <row r="36" spans="1:8">
      <c r="A36" s="437"/>
      <c r="B36" s="566"/>
      <c r="C36" s="569"/>
      <c r="D36" s="572"/>
      <c r="E36" s="262" t="s">
        <v>484</v>
      </c>
      <c r="F36" s="263">
        <v>30</v>
      </c>
      <c r="G36" s="263"/>
      <c r="H36" s="574"/>
    </row>
    <row r="37" spans="1:8">
      <c r="A37" s="280">
        <f>Mapa!E14</f>
        <v>5</v>
      </c>
    </row>
    <row r="38" spans="1:8" ht="25.5">
      <c r="A38" s="265" t="s">
        <v>158</v>
      </c>
      <c r="B38" s="264" t="s">
        <v>472</v>
      </c>
      <c r="C38" s="259" t="s">
        <v>473</v>
      </c>
      <c r="D38" s="259" t="s">
        <v>474</v>
      </c>
      <c r="E38" s="260" t="s">
        <v>475</v>
      </c>
      <c r="F38" s="259" t="s">
        <v>476</v>
      </c>
      <c r="G38" s="259" t="s">
        <v>11</v>
      </c>
      <c r="H38" s="261" t="s">
        <v>477</v>
      </c>
    </row>
    <row r="39" spans="1:8">
      <c r="A39" s="437" t="str">
        <f>Mapa!F14</f>
        <v>Que los periodistas no conozcan oportunamente la información o que les llegue solo en forma parcializada</v>
      </c>
      <c r="B39" s="564" t="s">
        <v>417</v>
      </c>
      <c r="C39" s="567"/>
      <c r="D39" s="570"/>
      <c r="E39" s="262" t="s">
        <v>478</v>
      </c>
      <c r="F39" s="263"/>
      <c r="G39" s="263"/>
      <c r="H39" s="573">
        <f>SUM(F39:F45)</f>
        <v>0</v>
      </c>
    </row>
    <row r="40" spans="1:8">
      <c r="A40" s="437"/>
      <c r="B40" s="565"/>
      <c r="C40" s="568"/>
      <c r="D40" s="571"/>
      <c r="E40" s="262" t="s">
        <v>479</v>
      </c>
      <c r="F40" s="263"/>
      <c r="G40" s="263"/>
      <c r="H40" s="574"/>
    </row>
    <row r="41" spans="1:8">
      <c r="A41" s="437"/>
      <c r="B41" s="565"/>
      <c r="C41" s="568"/>
      <c r="D41" s="571"/>
      <c r="E41" s="262" t="s">
        <v>480</v>
      </c>
      <c r="F41" s="263"/>
      <c r="G41" s="263"/>
      <c r="H41" s="574"/>
    </row>
    <row r="42" spans="1:8">
      <c r="A42" s="437"/>
      <c r="B42" s="565"/>
      <c r="C42" s="568"/>
      <c r="D42" s="571"/>
      <c r="E42" s="262" t="s">
        <v>481</v>
      </c>
      <c r="F42" s="263"/>
      <c r="G42" s="263"/>
      <c r="H42" s="574"/>
    </row>
    <row r="43" spans="1:8">
      <c r="A43" s="437"/>
      <c r="B43" s="565"/>
      <c r="C43" s="568"/>
      <c r="D43" s="571"/>
      <c r="E43" s="262" t="s">
        <v>482</v>
      </c>
      <c r="F43" s="263"/>
      <c r="G43" s="263"/>
      <c r="H43" s="574"/>
    </row>
    <row r="44" spans="1:8">
      <c r="A44" s="437"/>
      <c r="B44" s="565"/>
      <c r="C44" s="568"/>
      <c r="D44" s="571"/>
      <c r="E44" s="262" t="s">
        <v>483</v>
      </c>
      <c r="F44" s="263"/>
      <c r="G44" s="263"/>
      <c r="H44" s="574"/>
    </row>
    <row r="45" spans="1:8">
      <c r="A45" s="437"/>
      <c r="B45" s="566"/>
      <c r="C45" s="569"/>
      <c r="D45" s="572"/>
      <c r="E45" s="262" t="s">
        <v>484</v>
      </c>
      <c r="F45" s="263"/>
      <c r="G45" s="263"/>
      <c r="H45" s="574"/>
    </row>
    <row r="46" spans="1:8">
      <c r="A46" s="280">
        <f>Mapa!E15</f>
        <v>6</v>
      </c>
    </row>
    <row r="47" spans="1:8" ht="25.5">
      <c r="A47" s="265" t="s">
        <v>158</v>
      </c>
      <c r="B47" s="264" t="s">
        <v>472</v>
      </c>
      <c r="C47" s="259" t="s">
        <v>473</v>
      </c>
      <c r="D47" s="259" t="s">
        <v>474</v>
      </c>
      <c r="E47" s="260" t="s">
        <v>475</v>
      </c>
      <c r="F47" s="259" t="s">
        <v>476</v>
      </c>
      <c r="G47" s="259" t="s">
        <v>11</v>
      </c>
      <c r="H47" s="261" t="s">
        <v>477</v>
      </c>
    </row>
    <row r="48" spans="1:8">
      <c r="A48" s="437" t="str">
        <f>Mapa!F15</f>
        <v>Debilidades no resueltas en la entidad, producto de observaciones de las Auditorias de Control Interno</v>
      </c>
      <c r="B48" s="564" t="s">
        <v>417</v>
      </c>
      <c r="C48" s="567"/>
      <c r="D48" s="570"/>
      <c r="E48" s="262" t="s">
        <v>478</v>
      </c>
      <c r="F48" s="300">
        <v>15</v>
      </c>
      <c r="G48" s="263"/>
      <c r="H48" s="573">
        <f>SUM(F48:F54)</f>
        <v>70</v>
      </c>
    </row>
    <row r="49" spans="1:8">
      <c r="A49" s="437"/>
      <c r="B49" s="565"/>
      <c r="C49" s="568"/>
      <c r="D49" s="571"/>
      <c r="E49" s="262" t="s">
        <v>479</v>
      </c>
      <c r="F49" s="300">
        <v>5</v>
      </c>
      <c r="G49" s="263"/>
      <c r="H49" s="574"/>
    </row>
    <row r="50" spans="1:8">
      <c r="A50" s="437"/>
      <c r="B50" s="565"/>
      <c r="C50" s="568"/>
      <c r="D50" s="571"/>
      <c r="E50" s="262" t="s">
        <v>480</v>
      </c>
      <c r="F50" s="300"/>
      <c r="G50" s="263">
        <v>0</v>
      </c>
      <c r="H50" s="574"/>
    </row>
    <row r="51" spans="1:8">
      <c r="A51" s="437"/>
      <c r="B51" s="565"/>
      <c r="C51" s="568"/>
      <c r="D51" s="571"/>
      <c r="E51" s="262" t="s">
        <v>481</v>
      </c>
      <c r="F51" s="300">
        <v>10</v>
      </c>
      <c r="G51" s="263"/>
      <c r="H51" s="574"/>
    </row>
    <row r="52" spans="1:8">
      <c r="A52" s="437"/>
      <c r="B52" s="565"/>
      <c r="C52" s="568"/>
      <c r="D52" s="571"/>
      <c r="E52" s="262" t="s">
        <v>482</v>
      </c>
      <c r="F52" s="300"/>
      <c r="G52" s="263">
        <v>0</v>
      </c>
      <c r="H52" s="574"/>
    </row>
    <row r="53" spans="1:8">
      <c r="A53" s="437"/>
      <c r="B53" s="565"/>
      <c r="C53" s="568"/>
      <c r="D53" s="571"/>
      <c r="E53" s="262" t="s">
        <v>483</v>
      </c>
      <c r="F53" s="300">
        <v>10</v>
      </c>
      <c r="G53" s="263"/>
      <c r="H53" s="574"/>
    </row>
    <row r="54" spans="1:8">
      <c r="A54" s="437"/>
      <c r="B54" s="566"/>
      <c r="C54" s="569"/>
      <c r="D54" s="572"/>
      <c r="E54" s="262" t="s">
        <v>484</v>
      </c>
      <c r="F54" s="300">
        <v>30</v>
      </c>
      <c r="G54" s="263"/>
      <c r="H54" s="574"/>
    </row>
    <row r="55" spans="1:8">
      <c r="A55" s="280">
        <f>Mapa!E16</f>
        <v>7</v>
      </c>
    </row>
    <row r="56" spans="1:8" ht="25.5">
      <c r="A56" s="265" t="s">
        <v>158</v>
      </c>
      <c r="B56" s="264" t="s">
        <v>472</v>
      </c>
      <c r="C56" s="259" t="s">
        <v>473</v>
      </c>
      <c r="D56" s="259" t="s">
        <v>474</v>
      </c>
      <c r="E56" s="260" t="s">
        <v>475</v>
      </c>
      <c r="F56" s="259" t="s">
        <v>476</v>
      </c>
      <c r="G56" s="259" t="s">
        <v>11</v>
      </c>
      <c r="H56" s="261" t="s">
        <v>477</v>
      </c>
    </row>
    <row r="57" spans="1:8">
      <c r="A57" s="437" t="str">
        <f>Mapa!F16</f>
        <v>Acciones de mejora no efectivas.</v>
      </c>
      <c r="B57" s="564" t="s">
        <v>417</v>
      </c>
      <c r="C57" s="567"/>
      <c r="D57" s="570"/>
      <c r="E57" s="262" t="s">
        <v>478</v>
      </c>
      <c r="F57" s="300">
        <v>15</v>
      </c>
      <c r="G57" s="263"/>
      <c r="H57" s="573">
        <f>SUM(F57:F63)</f>
        <v>70</v>
      </c>
    </row>
    <row r="58" spans="1:8">
      <c r="A58" s="437"/>
      <c r="B58" s="565"/>
      <c r="C58" s="568"/>
      <c r="D58" s="571"/>
      <c r="E58" s="262" t="s">
        <v>479</v>
      </c>
      <c r="F58" s="300">
        <v>5</v>
      </c>
      <c r="G58" s="263"/>
      <c r="H58" s="574"/>
    </row>
    <row r="59" spans="1:8">
      <c r="A59" s="437"/>
      <c r="B59" s="565"/>
      <c r="C59" s="568"/>
      <c r="D59" s="571"/>
      <c r="E59" s="262" t="s">
        <v>480</v>
      </c>
      <c r="F59" s="300"/>
      <c r="G59" s="263">
        <v>0</v>
      </c>
      <c r="H59" s="574"/>
    </row>
    <row r="60" spans="1:8">
      <c r="A60" s="437"/>
      <c r="B60" s="565"/>
      <c r="C60" s="568"/>
      <c r="D60" s="571"/>
      <c r="E60" s="262" t="s">
        <v>481</v>
      </c>
      <c r="F60" s="300">
        <v>10</v>
      </c>
      <c r="G60" s="263"/>
      <c r="H60" s="574"/>
    </row>
    <row r="61" spans="1:8">
      <c r="A61" s="437"/>
      <c r="B61" s="565"/>
      <c r="C61" s="568"/>
      <c r="D61" s="571"/>
      <c r="E61" s="262" t="s">
        <v>482</v>
      </c>
      <c r="F61" s="300"/>
      <c r="G61" s="263">
        <v>0</v>
      </c>
      <c r="H61" s="574"/>
    </row>
    <row r="62" spans="1:8">
      <c r="A62" s="437"/>
      <c r="B62" s="565"/>
      <c r="C62" s="568"/>
      <c r="D62" s="571"/>
      <c r="E62" s="262" t="s">
        <v>483</v>
      </c>
      <c r="F62" s="300">
        <v>10</v>
      </c>
      <c r="G62" s="263"/>
      <c r="H62" s="574"/>
    </row>
    <row r="63" spans="1:8">
      <c r="A63" s="437"/>
      <c r="B63" s="566"/>
      <c r="C63" s="569"/>
      <c r="D63" s="572"/>
      <c r="E63" s="262" t="s">
        <v>484</v>
      </c>
      <c r="F63" s="300">
        <v>30</v>
      </c>
      <c r="G63" s="263"/>
      <c r="H63" s="574"/>
    </row>
    <row r="64" spans="1:8">
      <c r="A64" s="280">
        <f>Mapa!E17</f>
        <v>8</v>
      </c>
    </row>
    <row r="65" spans="1:8" ht="25.5">
      <c r="A65" s="265" t="s">
        <v>158</v>
      </c>
      <c r="B65" s="264" t="s">
        <v>472</v>
      </c>
      <c r="C65" s="259" t="s">
        <v>473</v>
      </c>
      <c r="D65" s="259" t="s">
        <v>474</v>
      </c>
      <c r="E65" s="260" t="s">
        <v>475</v>
      </c>
      <c r="F65" s="259" t="s">
        <v>476</v>
      </c>
      <c r="G65" s="259" t="s">
        <v>11</v>
      </c>
      <c r="H65" s="261" t="s">
        <v>477</v>
      </c>
    </row>
    <row r="66" spans="1:8">
      <c r="A66" s="437" t="str">
        <f>Mapa!F17</f>
        <v xml:space="preserve">Favorecer en beneficio propio o de un tercero para que se designe un  ponente de un proyecto de Acuerdo a través del sorteo. </v>
      </c>
      <c r="B66" s="564" t="s">
        <v>417</v>
      </c>
      <c r="C66" s="567"/>
      <c r="D66" s="570"/>
      <c r="E66" s="262" t="s">
        <v>478</v>
      </c>
      <c r="F66" s="300">
        <v>15</v>
      </c>
      <c r="G66" s="263"/>
      <c r="H66" s="573">
        <f>SUM(F66:F72)</f>
        <v>85</v>
      </c>
    </row>
    <row r="67" spans="1:8">
      <c r="A67" s="437"/>
      <c r="B67" s="565"/>
      <c r="C67" s="568"/>
      <c r="D67" s="571"/>
      <c r="E67" s="262" t="s">
        <v>479</v>
      </c>
      <c r="F67" s="300">
        <v>5</v>
      </c>
      <c r="G67" s="263"/>
      <c r="H67" s="574"/>
    </row>
    <row r="68" spans="1:8">
      <c r="A68" s="437"/>
      <c r="B68" s="565"/>
      <c r="C68" s="568"/>
      <c r="D68" s="571"/>
      <c r="E68" s="262" t="s">
        <v>480</v>
      </c>
      <c r="F68" s="300">
        <v>0</v>
      </c>
      <c r="G68" s="263"/>
      <c r="H68" s="574"/>
    </row>
    <row r="69" spans="1:8">
      <c r="A69" s="437"/>
      <c r="B69" s="565"/>
      <c r="C69" s="568"/>
      <c r="D69" s="571"/>
      <c r="E69" s="262" t="s">
        <v>481</v>
      </c>
      <c r="F69" s="300">
        <v>10</v>
      </c>
      <c r="G69" s="263"/>
      <c r="H69" s="574"/>
    </row>
    <row r="70" spans="1:8">
      <c r="A70" s="437"/>
      <c r="B70" s="565"/>
      <c r="C70" s="568"/>
      <c r="D70" s="571"/>
      <c r="E70" s="262" t="s">
        <v>482</v>
      </c>
      <c r="F70" s="300">
        <v>15</v>
      </c>
      <c r="G70" s="263"/>
      <c r="H70" s="574"/>
    </row>
    <row r="71" spans="1:8">
      <c r="A71" s="437"/>
      <c r="B71" s="565"/>
      <c r="C71" s="568"/>
      <c r="D71" s="571"/>
      <c r="E71" s="262" t="s">
        <v>483</v>
      </c>
      <c r="F71" s="300">
        <v>10</v>
      </c>
      <c r="G71" s="263"/>
      <c r="H71" s="574"/>
    </row>
    <row r="72" spans="1:8">
      <c r="A72" s="437"/>
      <c r="B72" s="566"/>
      <c r="C72" s="569"/>
      <c r="D72" s="572"/>
      <c r="E72" s="262" t="s">
        <v>484</v>
      </c>
      <c r="F72" s="300">
        <v>30</v>
      </c>
      <c r="G72" s="263"/>
      <c r="H72" s="574"/>
    </row>
    <row r="73" spans="1:8">
      <c r="A73" s="280">
        <f>Mapa!E18</f>
        <v>9</v>
      </c>
    </row>
    <row r="74" spans="1:8" ht="25.5">
      <c r="A74" s="265" t="s">
        <v>158</v>
      </c>
      <c r="B74" s="264" t="s">
        <v>472</v>
      </c>
      <c r="C74" s="259" t="s">
        <v>473</v>
      </c>
      <c r="D74" s="259" t="s">
        <v>474</v>
      </c>
      <c r="E74" s="260" t="s">
        <v>475</v>
      </c>
      <c r="F74" s="259" t="s">
        <v>476</v>
      </c>
      <c r="G74" s="259" t="s">
        <v>11</v>
      </c>
      <c r="H74" s="261" t="s">
        <v>477</v>
      </c>
    </row>
    <row r="75" spans="1:8">
      <c r="A75" s="437" t="str">
        <f>Mapa!F18</f>
        <v>Expedir certificaciones de honorarios que no se ajusten a la asistencia real de los Honorables Concejales a las sesiones plenarias y comisiones.</v>
      </c>
      <c r="B75" s="564" t="s">
        <v>417</v>
      </c>
      <c r="C75" s="567"/>
      <c r="D75" s="570"/>
      <c r="E75" s="262" t="s">
        <v>478</v>
      </c>
      <c r="F75" s="300">
        <v>15</v>
      </c>
      <c r="G75" s="263"/>
      <c r="H75" s="573">
        <f>SUM(F75:F81)</f>
        <v>85</v>
      </c>
    </row>
    <row r="76" spans="1:8">
      <c r="A76" s="437"/>
      <c r="B76" s="565"/>
      <c r="C76" s="568"/>
      <c r="D76" s="571"/>
      <c r="E76" s="262" t="s">
        <v>479</v>
      </c>
      <c r="F76" s="300">
        <v>5</v>
      </c>
      <c r="G76" s="263"/>
      <c r="H76" s="574"/>
    </row>
    <row r="77" spans="1:8">
      <c r="A77" s="437"/>
      <c r="B77" s="565"/>
      <c r="C77" s="568"/>
      <c r="D77" s="571"/>
      <c r="E77" s="262" t="s">
        <v>480</v>
      </c>
      <c r="F77" s="300"/>
      <c r="G77" s="300">
        <v>0</v>
      </c>
      <c r="H77" s="574"/>
    </row>
    <row r="78" spans="1:8">
      <c r="A78" s="437"/>
      <c r="B78" s="565"/>
      <c r="C78" s="568"/>
      <c r="D78" s="571"/>
      <c r="E78" s="262" t="s">
        <v>481</v>
      </c>
      <c r="F78" s="300">
        <v>10</v>
      </c>
      <c r="G78" s="263"/>
      <c r="H78" s="574"/>
    </row>
    <row r="79" spans="1:8">
      <c r="A79" s="437"/>
      <c r="B79" s="565"/>
      <c r="C79" s="568"/>
      <c r="D79" s="571"/>
      <c r="E79" s="262" t="s">
        <v>482</v>
      </c>
      <c r="F79" s="300">
        <v>15</v>
      </c>
      <c r="G79" s="263"/>
      <c r="H79" s="574"/>
    </row>
    <row r="80" spans="1:8">
      <c r="A80" s="437"/>
      <c r="B80" s="565"/>
      <c r="C80" s="568"/>
      <c r="D80" s="571"/>
      <c r="E80" s="262" t="s">
        <v>483</v>
      </c>
      <c r="F80" s="300">
        <v>10</v>
      </c>
      <c r="G80" s="263"/>
      <c r="H80" s="574"/>
    </row>
    <row r="81" spans="1:8">
      <c r="A81" s="437"/>
      <c r="B81" s="566"/>
      <c r="C81" s="569"/>
      <c r="D81" s="572"/>
      <c r="E81" s="262" t="s">
        <v>484</v>
      </c>
      <c r="F81" s="300">
        <v>30</v>
      </c>
      <c r="G81" s="263"/>
      <c r="H81" s="574"/>
    </row>
    <row r="82" spans="1:8">
      <c r="A82" s="280">
        <f>Mapa!E19</f>
        <v>10</v>
      </c>
    </row>
    <row r="83" spans="1:8" ht="25.5">
      <c r="A83" s="265" t="s">
        <v>158</v>
      </c>
      <c r="B83" s="264" t="s">
        <v>472</v>
      </c>
      <c r="C83" s="259" t="s">
        <v>473</v>
      </c>
      <c r="D83" s="259" t="s">
        <v>474</v>
      </c>
      <c r="E83" s="260" t="s">
        <v>475</v>
      </c>
      <c r="F83" s="259" t="s">
        <v>476</v>
      </c>
      <c r="G83" s="259" t="s">
        <v>11</v>
      </c>
      <c r="H83" s="261" t="s">
        <v>477</v>
      </c>
    </row>
    <row r="84" spans="1:8">
      <c r="A84" s="437" t="str">
        <f>Mapa!F19</f>
        <v>Otorgar prórrogas fuera de términos establecidos en el Reglamento Interno para los procesos de Gestión Normativa y Control Político.</v>
      </c>
      <c r="B84" s="564" t="s">
        <v>417</v>
      </c>
      <c r="C84" s="567"/>
      <c r="D84" s="570"/>
      <c r="E84" s="262" t="s">
        <v>478</v>
      </c>
      <c r="F84" s="300">
        <v>15</v>
      </c>
      <c r="G84" s="263"/>
      <c r="H84" s="573">
        <f>SUM(F84:F90)</f>
        <v>85</v>
      </c>
    </row>
    <row r="85" spans="1:8">
      <c r="A85" s="437"/>
      <c r="B85" s="565"/>
      <c r="C85" s="568"/>
      <c r="D85" s="571"/>
      <c r="E85" s="262" t="s">
        <v>479</v>
      </c>
      <c r="F85" s="300">
        <v>5</v>
      </c>
      <c r="G85" s="263"/>
      <c r="H85" s="574"/>
    </row>
    <row r="86" spans="1:8">
      <c r="A86" s="437"/>
      <c r="B86" s="565"/>
      <c r="C86" s="568"/>
      <c r="D86" s="571"/>
      <c r="E86" s="262" t="s">
        <v>480</v>
      </c>
      <c r="F86" s="300">
        <v>0</v>
      </c>
      <c r="G86" s="263"/>
      <c r="H86" s="574"/>
    </row>
    <row r="87" spans="1:8">
      <c r="A87" s="437"/>
      <c r="B87" s="565"/>
      <c r="C87" s="568"/>
      <c r="D87" s="571"/>
      <c r="E87" s="262" t="s">
        <v>481</v>
      </c>
      <c r="F87" s="300">
        <v>10</v>
      </c>
      <c r="G87" s="263"/>
      <c r="H87" s="574"/>
    </row>
    <row r="88" spans="1:8">
      <c r="A88" s="437"/>
      <c r="B88" s="565"/>
      <c r="C88" s="568"/>
      <c r="D88" s="571"/>
      <c r="E88" s="262" t="s">
        <v>482</v>
      </c>
      <c r="F88" s="300">
        <v>15</v>
      </c>
      <c r="G88" s="263"/>
      <c r="H88" s="574"/>
    </row>
    <row r="89" spans="1:8">
      <c r="A89" s="437"/>
      <c r="B89" s="565"/>
      <c r="C89" s="568"/>
      <c r="D89" s="571"/>
      <c r="E89" s="262" t="s">
        <v>483</v>
      </c>
      <c r="F89" s="300">
        <v>10</v>
      </c>
      <c r="G89" s="263"/>
      <c r="H89" s="574"/>
    </row>
    <row r="90" spans="1:8">
      <c r="A90" s="437"/>
      <c r="B90" s="566"/>
      <c r="C90" s="569"/>
      <c r="D90" s="572"/>
      <c r="E90" s="262" t="s">
        <v>484</v>
      </c>
      <c r="F90" s="300">
        <v>30</v>
      </c>
      <c r="G90" s="263"/>
      <c r="H90" s="574"/>
    </row>
    <row r="91" spans="1:8">
      <c r="A91" s="280">
        <f>Mapa!E20</f>
        <v>11</v>
      </c>
    </row>
    <row r="92" spans="1:8" ht="25.5">
      <c r="A92" s="265" t="s">
        <v>158</v>
      </c>
      <c r="B92" s="264" t="s">
        <v>472</v>
      </c>
      <c r="C92" s="259" t="s">
        <v>473</v>
      </c>
      <c r="D92" s="259" t="s">
        <v>474</v>
      </c>
      <c r="E92" s="260" t="s">
        <v>475</v>
      </c>
      <c r="F92" s="259" t="s">
        <v>476</v>
      </c>
      <c r="G92" s="259" t="s">
        <v>11</v>
      </c>
      <c r="H92" s="261" t="s">
        <v>477</v>
      </c>
    </row>
    <row r="93" spans="1:8">
      <c r="A93" s="437" t="str">
        <f>Mapa!F20</f>
        <v>Expedir certificación de votaciones, que no correspondan a las reales, con el fin de favorecer un interés propio o de un tercero.  En eventos no subsanables.</v>
      </c>
      <c r="B93" s="564" t="s">
        <v>417</v>
      </c>
      <c r="C93" s="567"/>
      <c r="D93" s="570"/>
      <c r="E93" s="262" t="s">
        <v>478</v>
      </c>
      <c r="F93" s="300">
        <v>15</v>
      </c>
      <c r="G93" s="263"/>
      <c r="H93" s="573">
        <f>SUM(F93:F99)</f>
        <v>85</v>
      </c>
    </row>
    <row r="94" spans="1:8">
      <c r="A94" s="437"/>
      <c r="B94" s="565"/>
      <c r="C94" s="568"/>
      <c r="D94" s="571"/>
      <c r="E94" s="262" t="s">
        <v>479</v>
      </c>
      <c r="F94" s="300">
        <v>5</v>
      </c>
      <c r="G94" s="263"/>
      <c r="H94" s="574"/>
    </row>
    <row r="95" spans="1:8">
      <c r="A95" s="437"/>
      <c r="B95" s="565"/>
      <c r="C95" s="568"/>
      <c r="D95" s="571"/>
      <c r="E95" s="262" t="s">
        <v>480</v>
      </c>
      <c r="F95" s="300">
        <v>0</v>
      </c>
      <c r="G95" s="263"/>
      <c r="H95" s="574"/>
    </row>
    <row r="96" spans="1:8">
      <c r="A96" s="437"/>
      <c r="B96" s="565"/>
      <c r="C96" s="568"/>
      <c r="D96" s="571"/>
      <c r="E96" s="262" t="s">
        <v>481</v>
      </c>
      <c r="F96" s="300">
        <v>10</v>
      </c>
      <c r="G96" s="263"/>
      <c r="H96" s="574"/>
    </row>
    <row r="97" spans="1:8">
      <c r="A97" s="437"/>
      <c r="B97" s="565"/>
      <c r="C97" s="568"/>
      <c r="D97" s="571"/>
      <c r="E97" s="262" t="s">
        <v>482</v>
      </c>
      <c r="F97" s="300">
        <v>15</v>
      </c>
      <c r="G97" s="263"/>
      <c r="H97" s="574"/>
    </row>
    <row r="98" spans="1:8">
      <c r="A98" s="437"/>
      <c r="B98" s="565"/>
      <c r="C98" s="568"/>
      <c r="D98" s="571"/>
      <c r="E98" s="262" t="s">
        <v>483</v>
      </c>
      <c r="F98" s="300">
        <v>10</v>
      </c>
      <c r="G98" s="263"/>
      <c r="H98" s="574"/>
    </row>
    <row r="99" spans="1:8">
      <c r="A99" s="437"/>
      <c r="B99" s="566"/>
      <c r="C99" s="569"/>
      <c r="D99" s="572"/>
      <c r="E99" s="262" t="s">
        <v>484</v>
      </c>
      <c r="F99" s="300">
        <v>30</v>
      </c>
      <c r="G99" s="263"/>
      <c r="H99" s="574"/>
    </row>
    <row r="100" spans="1:8">
      <c r="A100" s="280">
        <f>Mapa!E21</f>
        <v>12</v>
      </c>
    </row>
    <row r="101" spans="1:8" ht="25.5">
      <c r="A101" s="265" t="s">
        <v>158</v>
      </c>
      <c r="B101" s="264" t="s">
        <v>472</v>
      </c>
      <c r="C101" s="259" t="s">
        <v>473</v>
      </c>
      <c r="D101" s="259" t="s">
        <v>474</v>
      </c>
      <c r="E101" s="260" t="s">
        <v>475</v>
      </c>
      <c r="F101" s="259" t="s">
        <v>476</v>
      </c>
      <c r="G101" s="259" t="s">
        <v>11</v>
      </c>
      <c r="H101" s="261" t="s">
        <v>477</v>
      </c>
    </row>
    <row r="102" spans="1:8">
      <c r="A102" s="437" t="str">
        <f>Mapa!F21</f>
        <v>Participación en la elección de  funcionarios omitiendo los requisitos de ley.</v>
      </c>
      <c r="B102" s="564" t="s">
        <v>417</v>
      </c>
      <c r="C102" s="567"/>
      <c r="D102" s="570"/>
      <c r="E102" s="262" t="s">
        <v>478</v>
      </c>
      <c r="F102" s="300">
        <v>15</v>
      </c>
      <c r="G102" s="263"/>
      <c r="H102" s="573">
        <f>SUM(F102:F108)</f>
        <v>85</v>
      </c>
    </row>
    <row r="103" spans="1:8">
      <c r="A103" s="437"/>
      <c r="B103" s="565"/>
      <c r="C103" s="568"/>
      <c r="D103" s="571"/>
      <c r="E103" s="262" t="s">
        <v>479</v>
      </c>
      <c r="F103" s="300">
        <v>5</v>
      </c>
      <c r="G103" s="263"/>
      <c r="H103" s="574"/>
    </row>
    <row r="104" spans="1:8">
      <c r="A104" s="437"/>
      <c r="B104" s="565"/>
      <c r="C104" s="568"/>
      <c r="D104" s="571"/>
      <c r="E104" s="262" t="s">
        <v>480</v>
      </c>
      <c r="F104" s="300">
        <v>0</v>
      </c>
      <c r="G104" s="263"/>
      <c r="H104" s="574"/>
    </row>
    <row r="105" spans="1:8">
      <c r="A105" s="437"/>
      <c r="B105" s="565"/>
      <c r="C105" s="568"/>
      <c r="D105" s="571"/>
      <c r="E105" s="262" t="s">
        <v>481</v>
      </c>
      <c r="F105" s="300">
        <v>10</v>
      </c>
      <c r="G105" s="263"/>
      <c r="H105" s="574"/>
    </row>
    <row r="106" spans="1:8">
      <c r="A106" s="437"/>
      <c r="B106" s="565"/>
      <c r="C106" s="568"/>
      <c r="D106" s="571"/>
      <c r="E106" s="262" t="s">
        <v>482</v>
      </c>
      <c r="F106" s="300">
        <v>15</v>
      </c>
      <c r="G106" s="263"/>
      <c r="H106" s="574"/>
    </row>
    <row r="107" spans="1:8">
      <c r="A107" s="437"/>
      <c r="B107" s="565"/>
      <c r="C107" s="568"/>
      <c r="D107" s="571"/>
      <c r="E107" s="262" t="s">
        <v>483</v>
      </c>
      <c r="F107" s="300">
        <v>10</v>
      </c>
      <c r="G107" s="263"/>
      <c r="H107" s="574"/>
    </row>
    <row r="108" spans="1:8">
      <c r="A108" s="437"/>
      <c r="B108" s="566"/>
      <c r="C108" s="569"/>
      <c r="D108" s="572"/>
      <c r="E108" s="262" t="s">
        <v>484</v>
      </c>
      <c r="F108" s="300">
        <v>30</v>
      </c>
      <c r="G108" s="263"/>
      <c r="H108" s="574"/>
    </row>
    <row r="109" spans="1:8">
      <c r="A109" s="280">
        <f>Mapa!E22</f>
        <v>13</v>
      </c>
    </row>
    <row r="110" spans="1:8" ht="25.5">
      <c r="A110" s="265" t="s">
        <v>158</v>
      </c>
      <c r="B110" s="264" t="s">
        <v>472</v>
      </c>
      <c r="C110" s="259" t="s">
        <v>473</v>
      </c>
      <c r="D110" s="259" t="s">
        <v>474</v>
      </c>
      <c r="E110" s="260" t="s">
        <v>475</v>
      </c>
      <c r="F110" s="259" t="s">
        <v>476</v>
      </c>
      <c r="G110" s="259" t="s">
        <v>11</v>
      </c>
      <c r="H110" s="261" t="s">
        <v>477</v>
      </c>
    </row>
    <row r="111" spans="1:8">
      <c r="A111" s="437" t="str">
        <f>Mapa!F22</f>
        <v>No informar o desinformar al solicitante, demorar la respuesta  y no tramitar la información.</v>
      </c>
      <c r="B111" s="564" t="s">
        <v>417</v>
      </c>
      <c r="C111" s="567"/>
      <c r="D111" s="570"/>
      <c r="E111" s="262" t="s">
        <v>478</v>
      </c>
      <c r="F111" s="263"/>
      <c r="G111" s="263"/>
      <c r="H111" s="573">
        <f>SUM(F111:F117)</f>
        <v>0</v>
      </c>
    </row>
    <row r="112" spans="1:8">
      <c r="A112" s="437"/>
      <c r="B112" s="565"/>
      <c r="C112" s="568"/>
      <c r="D112" s="571"/>
      <c r="E112" s="262" t="s">
        <v>479</v>
      </c>
      <c r="F112" s="263"/>
      <c r="G112" s="263"/>
      <c r="H112" s="574"/>
    </row>
    <row r="113" spans="1:8">
      <c r="A113" s="437"/>
      <c r="B113" s="565"/>
      <c r="C113" s="568"/>
      <c r="D113" s="571"/>
      <c r="E113" s="262" t="s">
        <v>480</v>
      </c>
      <c r="F113" s="263"/>
      <c r="G113" s="263"/>
      <c r="H113" s="574"/>
    </row>
    <row r="114" spans="1:8">
      <c r="A114" s="437"/>
      <c r="B114" s="565"/>
      <c r="C114" s="568"/>
      <c r="D114" s="571"/>
      <c r="E114" s="262" t="s">
        <v>481</v>
      </c>
      <c r="F114" s="263"/>
      <c r="G114" s="263"/>
      <c r="H114" s="574"/>
    </row>
    <row r="115" spans="1:8">
      <c r="A115" s="437"/>
      <c r="B115" s="565"/>
      <c r="C115" s="568"/>
      <c r="D115" s="571"/>
      <c r="E115" s="262" t="s">
        <v>482</v>
      </c>
      <c r="F115" s="263"/>
      <c r="G115" s="263"/>
      <c r="H115" s="574"/>
    </row>
    <row r="116" spans="1:8">
      <c r="A116" s="437"/>
      <c r="B116" s="565"/>
      <c r="C116" s="568"/>
      <c r="D116" s="571"/>
      <c r="E116" s="262" t="s">
        <v>483</v>
      </c>
      <c r="F116" s="263"/>
      <c r="G116" s="263"/>
      <c r="H116" s="574"/>
    </row>
    <row r="117" spans="1:8">
      <c r="A117" s="437"/>
      <c r="B117" s="566"/>
      <c r="C117" s="569"/>
      <c r="D117" s="572"/>
      <c r="E117" s="262" t="s">
        <v>484</v>
      </c>
      <c r="F117" s="263"/>
      <c r="G117" s="263"/>
      <c r="H117" s="574"/>
    </row>
    <row r="118" spans="1:8">
      <c r="A118" s="280">
        <f>Mapa!E23</f>
        <v>14</v>
      </c>
    </row>
    <row r="119" spans="1:8" ht="25.5">
      <c r="A119" s="265" t="s">
        <v>158</v>
      </c>
      <c r="B119" s="264" t="s">
        <v>472</v>
      </c>
      <c r="C119" s="259" t="s">
        <v>473</v>
      </c>
      <c r="D119" s="259" t="s">
        <v>474</v>
      </c>
      <c r="E119" s="260" t="s">
        <v>475</v>
      </c>
      <c r="F119" s="259" t="s">
        <v>476</v>
      </c>
      <c r="G119" s="259" t="s">
        <v>11</v>
      </c>
      <c r="H119" s="261" t="s">
        <v>477</v>
      </c>
    </row>
    <row r="120" spans="1:8">
      <c r="A120" s="437" t="str">
        <f>Mapa!F23</f>
        <v>Nombramiento de funcionarios sin el lleno de los requisitos legales o reglamentarios.</v>
      </c>
      <c r="B120" s="564" t="s">
        <v>417</v>
      </c>
      <c r="C120" s="567"/>
      <c r="D120" s="570"/>
      <c r="E120" s="262" t="s">
        <v>478</v>
      </c>
      <c r="F120" s="263"/>
      <c r="G120" s="263"/>
      <c r="H120" s="573">
        <f>SUM(F120:F126)</f>
        <v>0</v>
      </c>
    </row>
    <row r="121" spans="1:8">
      <c r="A121" s="437"/>
      <c r="B121" s="565"/>
      <c r="C121" s="568"/>
      <c r="D121" s="571"/>
      <c r="E121" s="262" t="s">
        <v>479</v>
      </c>
      <c r="F121" s="263"/>
      <c r="G121" s="263"/>
      <c r="H121" s="574"/>
    </row>
    <row r="122" spans="1:8">
      <c r="A122" s="437"/>
      <c r="B122" s="565"/>
      <c r="C122" s="568"/>
      <c r="D122" s="571"/>
      <c r="E122" s="262" t="s">
        <v>480</v>
      </c>
      <c r="F122" s="263"/>
      <c r="G122" s="263"/>
      <c r="H122" s="574"/>
    </row>
    <row r="123" spans="1:8">
      <c r="A123" s="437"/>
      <c r="B123" s="565"/>
      <c r="C123" s="568"/>
      <c r="D123" s="571"/>
      <c r="E123" s="262" t="s">
        <v>481</v>
      </c>
      <c r="F123" s="263"/>
      <c r="G123" s="263"/>
      <c r="H123" s="574"/>
    </row>
    <row r="124" spans="1:8">
      <c r="A124" s="437"/>
      <c r="B124" s="565"/>
      <c r="C124" s="568"/>
      <c r="D124" s="571"/>
      <c r="E124" s="262" t="s">
        <v>482</v>
      </c>
      <c r="F124" s="263"/>
      <c r="G124" s="263"/>
      <c r="H124" s="574"/>
    </row>
    <row r="125" spans="1:8">
      <c r="A125" s="437"/>
      <c r="B125" s="565"/>
      <c r="C125" s="568"/>
      <c r="D125" s="571"/>
      <c r="E125" s="262" t="s">
        <v>483</v>
      </c>
      <c r="F125" s="263"/>
      <c r="G125" s="263"/>
      <c r="H125" s="574"/>
    </row>
    <row r="126" spans="1:8">
      <c r="A126" s="437"/>
      <c r="B126" s="566"/>
      <c r="C126" s="569"/>
      <c r="D126" s="572"/>
      <c r="E126" s="262" t="s">
        <v>484</v>
      </c>
      <c r="F126" s="263"/>
      <c r="G126" s="263"/>
      <c r="H126" s="574"/>
    </row>
    <row r="127" spans="1:8">
      <c r="A127" s="280">
        <f>Mapa!E24</f>
        <v>15</v>
      </c>
    </row>
    <row r="128" spans="1:8" ht="25.5">
      <c r="A128" s="265" t="s">
        <v>158</v>
      </c>
      <c r="B128" s="264" t="s">
        <v>472</v>
      </c>
      <c r="C128" s="259" t="s">
        <v>473</v>
      </c>
      <c r="D128" s="259" t="s">
        <v>474</v>
      </c>
      <c r="E128" s="260" t="s">
        <v>475</v>
      </c>
      <c r="F128" s="259" t="s">
        <v>476</v>
      </c>
      <c r="G128" s="259" t="s">
        <v>11</v>
      </c>
      <c r="H128" s="261" t="s">
        <v>477</v>
      </c>
    </row>
    <row r="129" spans="1:8">
      <c r="A129" s="437" t="str">
        <f>Mapa!F24</f>
        <v>Vinculación de personal por prestación de servicios para realizar labores similares a las del Manual de Funciones y Competencias del Concejo de Bogotà.</v>
      </c>
      <c r="B129" s="564"/>
      <c r="C129" s="567"/>
      <c r="D129" s="570"/>
      <c r="E129" s="262" t="s">
        <v>478</v>
      </c>
      <c r="F129" s="263"/>
      <c r="G129" s="263"/>
      <c r="H129" s="573">
        <f>SUM(F129:F135)</f>
        <v>0</v>
      </c>
    </row>
    <row r="130" spans="1:8">
      <c r="A130" s="437"/>
      <c r="B130" s="565"/>
      <c r="C130" s="568"/>
      <c r="D130" s="571"/>
      <c r="E130" s="262" t="s">
        <v>479</v>
      </c>
      <c r="F130" s="263"/>
      <c r="G130" s="263"/>
      <c r="H130" s="574"/>
    </row>
    <row r="131" spans="1:8">
      <c r="A131" s="437"/>
      <c r="B131" s="565"/>
      <c r="C131" s="568"/>
      <c r="D131" s="571"/>
      <c r="E131" s="262" t="s">
        <v>480</v>
      </c>
      <c r="F131" s="263"/>
      <c r="G131" s="263"/>
      <c r="H131" s="574"/>
    </row>
    <row r="132" spans="1:8">
      <c r="A132" s="437"/>
      <c r="B132" s="565"/>
      <c r="C132" s="568"/>
      <c r="D132" s="571"/>
      <c r="E132" s="262" t="s">
        <v>481</v>
      </c>
      <c r="F132" s="263"/>
      <c r="G132" s="263"/>
      <c r="H132" s="574"/>
    </row>
    <row r="133" spans="1:8">
      <c r="A133" s="437"/>
      <c r="B133" s="565"/>
      <c r="C133" s="568"/>
      <c r="D133" s="571"/>
      <c r="E133" s="262" t="s">
        <v>482</v>
      </c>
      <c r="F133" s="263"/>
      <c r="G133" s="263"/>
      <c r="H133" s="574"/>
    </row>
    <row r="134" spans="1:8">
      <c r="A134" s="437"/>
      <c r="B134" s="565"/>
      <c r="C134" s="568"/>
      <c r="D134" s="571"/>
      <c r="E134" s="262" t="s">
        <v>483</v>
      </c>
      <c r="F134" s="263"/>
      <c r="G134" s="263"/>
      <c r="H134" s="574"/>
    </row>
    <row r="135" spans="1:8">
      <c r="A135" s="437"/>
      <c r="B135" s="566"/>
      <c r="C135" s="569"/>
      <c r="D135" s="572"/>
      <c r="E135" s="262" t="s">
        <v>484</v>
      </c>
      <c r="F135" s="263"/>
      <c r="G135" s="263"/>
      <c r="H135" s="574"/>
    </row>
    <row r="136" spans="1:8">
      <c r="A136" s="280">
        <f>Mapa!E25</f>
        <v>16</v>
      </c>
    </row>
    <row r="137" spans="1:8" ht="25.5">
      <c r="A137" s="265" t="s">
        <v>158</v>
      </c>
      <c r="B137" s="264" t="s">
        <v>472</v>
      </c>
      <c r="C137" s="259" t="s">
        <v>473</v>
      </c>
      <c r="D137" s="259" t="s">
        <v>474</v>
      </c>
      <c r="E137" s="260" t="s">
        <v>475</v>
      </c>
      <c r="F137" s="259" t="s">
        <v>476</v>
      </c>
      <c r="G137" s="259" t="s">
        <v>11</v>
      </c>
      <c r="H137" s="261" t="s">
        <v>477</v>
      </c>
    </row>
    <row r="138" spans="1:8">
      <c r="A138" s="437" t="str">
        <f>Mapa!F25</f>
        <v>Presentación de documentos falsos o adulterados para la obtención de un empleo.</v>
      </c>
      <c r="B138" s="564"/>
      <c r="C138" s="567"/>
      <c r="D138" s="570"/>
      <c r="E138" s="262" t="s">
        <v>478</v>
      </c>
      <c r="F138" s="263"/>
      <c r="G138" s="263"/>
      <c r="H138" s="573">
        <f>SUM(F138:F144)</f>
        <v>0</v>
      </c>
    </row>
    <row r="139" spans="1:8">
      <c r="A139" s="437"/>
      <c r="B139" s="565"/>
      <c r="C139" s="568"/>
      <c r="D139" s="571"/>
      <c r="E139" s="262" t="s">
        <v>479</v>
      </c>
      <c r="F139" s="263"/>
      <c r="G139" s="263"/>
      <c r="H139" s="574"/>
    </row>
    <row r="140" spans="1:8">
      <c r="A140" s="437"/>
      <c r="B140" s="565"/>
      <c r="C140" s="568"/>
      <c r="D140" s="571"/>
      <c r="E140" s="262" t="s">
        <v>480</v>
      </c>
      <c r="F140" s="263"/>
      <c r="G140" s="263"/>
      <c r="H140" s="574"/>
    </row>
    <row r="141" spans="1:8">
      <c r="A141" s="437"/>
      <c r="B141" s="565"/>
      <c r="C141" s="568"/>
      <c r="D141" s="571"/>
      <c r="E141" s="262" t="s">
        <v>481</v>
      </c>
      <c r="F141" s="263"/>
      <c r="G141" s="263"/>
      <c r="H141" s="574"/>
    </row>
    <row r="142" spans="1:8">
      <c r="A142" s="437"/>
      <c r="B142" s="565"/>
      <c r="C142" s="568"/>
      <c r="D142" s="571"/>
      <c r="E142" s="262" t="s">
        <v>482</v>
      </c>
      <c r="F142" s="263"/>
      <c r="G142" s="263"/>
      <c r="H142" s="574"/>
    </row>
    <row r="143" spans="1:8">
      <c r="A143" s="437"/>
      <c r="B143" s="565"/>
      <c r="C143" s="568"/>
      <c r="D143" s="571"/>
      <c r="E143" s="262" t="s">
        <v>483</v>
      </c>
      <c r="F143" s="263"/>
      <c r="G143" s="263"/>
      <c r="H143" s="574"/>
    </row>
    <row r="144" spans="1:8">
      <c r="A144" s="437"/>
      <c r="B144" s="566"/>
      <c r="C144" s="569"/>
      <c r="D144" s="572"/>
      <c r="E144" s="262" t="s">
        <v>484</v>
      </c>
      <c r="F144" s="263"/>
      <c r="G144" s="263"/>
      <c r="H144" s="574"/>
    </row>
    <row r="145" spans="1:8">
      <c r="A145" s="280">
        <f>Mapa!E26</f>
        <v>17</v>
      </c>
    </row>
    <row r="146" spans="1:8" ht="25.5">
      <c r="A146" s="265" t="s">
        <v>158</v>
      </c>
      <c r="B146" s="264" t="s">
        <v>472</v>
      </c>
      <c r="C146" s="259" t="s">
        <v>473</v>
      </c>
      <c r="D146" s="259" t="s">
        <v>474</v>
      </c>
      <c r="E146" s="260" t="s">
        <v>475</v>
      </c>
      <c r="F146" s="259" t="s">
        <v>476</v>
      </c>
      <c r="G146" s="259" t="s">
        <v>11</v>
      </c>
      <c r="H146" s="261" t="s">
        <v>477</v>
      </c>
    </row>
    <row r="147" spans="1:8">
      <c r="A147" s="437" t="str">
        <f>Mapa!F26</f>
        <v>No identificar los riesgos de corrupción en sus procesos y por lo tanto la materializacion de los riesgos por no implementar los controles.</v>
      </c>
      <c r="B147" s="564"/>
      <c r="C147" s="567"/>
      <c r="D147" s="570"/>
      <c r="E147" s="262" t="s">
        <v>478</v>
      </c>
      <c r="F147" s="263"/>
      <c r="G147" s="263"/>
      <c r="H147" s="573">
        <f>SUM(F147:F153)</f>
        <v>0</v>
      </c>
    </row>
    <row r="148" spans="1:8">
      <c r="A148" s="437"/>
      <c r="B148" s="565"/>
      <c r="C148" s="568"/>
      <c r="D148" s="571"/>
      <c r="E148" s="262" t="s">
        <v>479</v>
      </c>
      <c r="F148" s="263"/>
      <c r="G148" s="263"/>
      <c r="H148" s="574"/>
    </row>
    <row r="149" spans="1:8">
      <c r="A149" s="437"/>
      <c r="B149" s="565"/>
      <c r="C149" s="568"/>
      <c r="D149" s="571"/>
      <c r="E149" s="262" t="s">
        <v>480</v>
      </c>
      <c r="F149" s="263"/>
      <c r="G149" s="263"/>
      <c r="H149" s="574"/>
    </row>
    <row r="150" spans="1:8">
      <c r="A150" s="437"/>
      <c r="B150" s="565"/>
      <c r="C150" s="568"/>
      <c r="D150" s="571"/>
      <c r="E150" s="262" t="s">
        <v>481</v>
      </c>
      <c r="F150" s="263"/>
      <c r="G150" s="263"/>
      <c r="H150" s="574"/>
    </row>
    <row r="151" spans="1:8">
      <c r="A151" s="437"/>
      <c r="B151" s="565"/>
      <c r="C151" s="568"/>
      <c r="D151" s="571"/>
      <c r="E151" s="262" t="s">
        <v>482</v>
      </c>
      <c r="F151" s="263"/>
      <c r="G151" s="263"/>
      <c r="H151" s="574"/>
    </row>
    <row r="152" spans="1:8">
      <c r="A152" s="437"/>
      <c r="B152" s="565"/>
      <c r="C152" s="568"/>
      <c r="D152" s="571"/>
      <c r="E152" s="262" t="s">
        <v>483</v>
      </c>
      <c r="F152" s="263"/>
      <c r="G152" s="263"/>
      <c r="H152" s="574"/>
    </row>
    <row r="153" spans="1:8">
      <c r="A153" s="437"/>
      <c r="B153" s="566"/>
      <c r="C153" s="569"/>
      <c r="D153" s="572"/>
      <c r="E153" s="262" t="s">
        <v>484</v>
      </c>
      <c r="F153" s="263"/>
      <c r="G153" s="263"/>
      <c r="H153" s="574"/>
    </row>
    <row r="154" spans="1:8">
      <c r="A154" s="280">
        <f>Mapa!E27</f>
        <v>18</v>
      </c>
    </row>
    <row r="155" spans="1:8" ht="25.5">
      <c r="A155" s="265" t="s">
        <v>158</v>
      </c>
      <c r="B155" s="264" t="s">
        <v>472</v>
      </c>
      <c r="C155" s="259" t="s">
        <v>473</v>
      </c>
      <c r="D155" s="259" t="s">
        <v>474</v>
      </c>
      <c r="E155" s="260" t="s">
        <v>475</v>
      </c>
      <c r="F155" s="259" t="s">
        <v>476</v>
      </c>
      <c r="G155" s="259" t="s">
        <v>11</v>
      </c>
      <c r="H155" s="261" t="s">
        <v>477</v>
      </c>
    </row>
    <row r="156" spans="1:8">
      <c r="A156" s="437" t="str">
        <f>Mapa!F27</f>
        <v xml:space="preserve">Mal aprovechamiento de los recursos invertidos en capacitación para los funcionarios del Concejo de Bogotá. </v>
      </c>
      <c r="B156" s="564"/>
      <c r="C156" s="567"/>
      <c r="D156" s="570"/>
      <c r="E156" s="262" t="s">
        <v>478</v>
      </c>
      <c r="F156" s="263"/>
      <c r="G156" s="263"/>
      <c r="H156" s="573">
        <f>SUM(F156:F162)</f>
        <v>0</v>
      </c>
    </row>
    <row r="157" spans="1:8">
      <c r="A157" s="437"/>
      <c r="B157" s="565"/>
      <c r="C157" s="568"/>
      <c r="D157" s="571"/>
      <c r="E157" s="262" t="s">
        <v>479</v>
      </c>
      <c r="F157" s="263"/>
      <c r="G157" s="263"/>
      <c r="H157" s="574"/>
    </row>
    <row r="158" spans="1:8">
      <c r="A158" s="437"/>
      <c r="B158" s="565"/>
      <c r="C158" s="568"/>
      <c r="D158" s="571"/>
      <c r="E158" s="262" t="s">
        <v>480</v>
      </c>
      <c r="F158" s="263"/>
      <c r="G158" s="263"/>
      <c r="H158" s="574"/>
    </row>
    <row r="159" spans="1:8">
      <c r="A159" s="437"/>
      <c r="B159" s="565"/>
      <c r="C159" s="568"/>
      <c r="D159" s="571"/>
      <c r="E159" s="262" t="s">
        <v>481</v>
      </c>
      <c r="F159" s="263"/>
      <c r="G159" s="263"/>
      <c r="H159" s="574"/>
    </row>
    <row r="160" spans="1:8">
      <c r="A160" s="437"/>
      <c r="B160" s="565"/>
      <c r="C160" s="568"/>
      <c r="D160" s="571"/>
      <c r="E160" s="262" t="s">
        <v>482</v>
      </c>
      <c r="F160" s="263"/>
      <c r="G160" s="263"/>
      <c r="H160" s="574"/>
    </row>
    <row r="161" spans="1:8">
      <c r="A161" s="437"/>
      <c r="B161" s="565"/>
      <c r="C161" s="568"/>
      <c r="D161" s="571"/>
      <c r="E161" s="262" t="s">
        <v>483</v>
      </c>
      <c r="F161" s="263"/>
      <c r="G161" s="263"/>
      <c r="H161" s="574"/>
    </row>
    <row r="162" spans="1:8">
      <c r="A162" s="437"/>
      <c r="B162" s="566"/>
      <c r="C162" s="569"/>
      <c r="D162" s="572"/>
      <c r="E162" s="262" t="s">
        <v>484</v>
      </c>
      <c r="F162" s="263"/>
      <c r="G162" s="263"/>
      <c r="H162" s="574"/>
    </row>
    <row r="163" spans="1:8">
      <c r="A163" s="280">
        <f>Mapa!E28</f>
        <v>19</v>
      </c>
    </row>
    <row r="164" spans="1:8" ht="25.5">
      <c r="A164" s="265" t="s">
        <v>158</v>
      </c>
      <c r="B164" s="264" t="s">
        <v>472</v>
      </c>
      <c r="C164" s="259" t="s">
        <v>473</v>
      </c>
      <c r="D164" s="259" t="s">
        <v>474</v>
      </c>
      <c r="E164" s="260" t="s">
        <v>475</v>
      </c>
      <c r="F164" s="259" t="s">
        <v>476</v>
      </c>
      <c r="G164" s="259" t="s">
        <v>11</v>
      </c>
      <c r="H164" s="261" t="s">
        <v>477</v>
      </c>
    </row>
    <row r="165" spans="1:8">
      <c r="A165" s="437" t="str">
        <f>Mapa!F28</f>
        <v>Que personas a quienes no les asiste el derecho se beneficien de los programas de bienestar que implementa la Corporación</v>
      </c>
      <c r="B165" s="564"/>
      <c r="C165" s="567"/>
      <c r="D165" s="570"/>
      <c r="E165" s="262" t="s">
        <v>478</v>
      </c>
      <c r="F165" s="263"/>
      <c r="G165" s="263"/>
      <c r="H165" s="573">
        <f>SUM(F165:F171)</f>
        <v>0</v>
      </c>
    </row>
    <row r="166" spans="1:8">
      <c r="A166" s="437"/>
      <c r="B166" s="565"/>
      <c r="C166" s="568"/>
      <c r="D166" s="571"/>
      <c r="E166" s="262" t="s">
        <v>479</v>
      </c>
      <c r="F166" s="263"/>
      <c r="G166" s="263"/>
      <c r="H166" s="574"/>
    </row>
    <row r="167" spans="1:8">
      <c r="A167" s="437"/>
      <c r="B167" s="565"/>
      <c r="C167" s="568"/>
      <c r="D167" s="571"/>
      <c r="E167" s="262" t="s">
        <v>480</v>
      </c>
      <c r="F167" s="263"/>
      <c r="G167" s="263"/>
      <c r="H167" s="574"/>
    </row>
    <row r="168" spans="1:8">
      <c r="A168" s="437"/>
      <c r="B168" s="565"/>
      <c r="C168" s="568"/>
      <c r="D168" s="571"/>
      <c r="E168" s="262" t="s">
        <v>481</v>
      </c>
      <c r="F168" s="263"/>
      <c r="G168" s="263"/>
      <c r="H168" s="574"/>
    </row>
    <row r="169" spans="1:8">
      <c r="A169" s="437"/>
      <c r="B169" s="565"/>
      <c r="C169" s="568"/>
      <c r="D169" s="571"/>
      <c r="E169" s="262" t="s">
        <v>482</v>
      </c>
      <c r="F169" s="263"/>
      <c r="G169" s="263"/>
      <c r="H169" s="574"/>
    </row>
    <row r="170" spans="1:8">
      <c r="A170" s="437"/>
      <c r="B170" s="565"/>
      <c r="C170" s="568"/>
      <c r="D170" s="571"/>
      <c r="E170" s="262" t="s">
        <v>483</v>
      </c>
      <c r="F170" s="263"/>
      <c r="G170" s="263"/>
      <c r="H170" s="574"/>
    </row>
    <row r="171" spans="1:8">
      <c r="A171" s="437"/>
      <c r="B171" s="566"/>
      <c r="C171" s="569"/>
      <c r="D171" s="572"/>
      <c r="E171" s="262" t="s">
        <v>484</v>
      </c>
      <c r="F171" s="263"/>
      <c r="G171" s="263"/>
      <c r="H171" s="574"/>
    </row>
    <row r="172" spans="1:8">
      <c r="A172" s="280">
        <f>Mapa!E29</f>
        <v>20</v>
      </c>
    </row>
    <row r="173" spans="1:8" ht="25.5">
      <c r="A173" s="265" t="s">
        <v>158</v>
      </c>
      <c r="B173" s="264" t="s">
        <v>472</v>
      </c>
      <c r="C173" s="259" t="s">
        <v>473</v>
      </c>
      <c r="D173" s="259" t="s">
        <v>474</v>
      </c>
      <c r="E173" s="260" t="s">
        <v>475</v>
      </c>
      <c r="F173" s="259" t="s">
        <v>476</v>
      </c>
      <c r="G173" s="259" t="s">
        <v>11</v>
      </c>
      <c r="H173" s="261" t="s">
        <v>477</v>
      </c>
    </row>
    <row r="174" spans="1:8">
      <c r="A174" s="437" t="str">
        <f>Mapa!F29</f>
        <v xml:space="preserve">Favorecimiento en encargo sin el lleno de requisitos </v>
      </c>
      <c r="B174" s="564"/>
      <c r="C174" s="567"/>
      <c r="D174" s="570"/>
      <c r="E174" s="262" t="s">
        <v>478</v>
      </c>
      <c r="F174" s="263"/>
      <c r="G174" s="263"/>
      <c r="H174" s="573">
        <f>SUM(F174:F180)</f>
        <v>0</v>
      </c>
    </row>
    <row r="175" spans="1:8">
      <c r="A175" s="437"/>
      <c r="B175" s="565"/>
      <c r="C175" s="568"/>
      <c r="D175" s="571"/>
      <c r="E175" s="262" t="s">
        <v>479</v>
      </c>
      <c r="F175" s="263"/>
      <c r="G175" s="263"/>
      <c r="H175" s="574"/>
    </row>
    <row r="176" spans="1:8">
      <c r="A176" s="437"/>
      <c r="B176" s="565"/>
      <c r="C176" s="568"/>
      <c r="D176" s="571"/>
      <c r="E176" s="262" t="s">
        <v>480</v>
      </c>
      <c r="F176" s="263"/>
      <c r="G176" s="263"/>
      <c r="H176" s="574"/>
    </row>
    <row r="177" spans="1:8">
      <c r="A177" s="437"/>
      <c r="B177" s="565"/>
      <c r="C177" s="568"/>
      <c r="D177" s="571"/>
      <c r="E177" s="262" t="s">
        <v>481</v>
      </c>
      <c r="F177" s="263"/>
      <c r="G177" s="263"/>
      <c r="H177" s="574"/>
    </row>
    <row r="178" spans="1:8">
      <c r="A178" s="437"/>
      <c r="B178" s="565"/>
      <c r="C178" s="568"/>
      <c r="D178" s="571"/>
      <c r="E178" s="262" t="s">
        <v>482</v>
      </c>
      <c r="F178" s="263"/>
      <c r="G178" s="263"/>
      <c r="H178" s="574"/>
    </row>
    <row r="179" spans="1:8">
      <c r="A179" s="437"/>
      <c r="B179" s="565"/>
      <c r="C179" s="568"/>
      <c r="D179" s="571"/>
      <c r="E179" s="262" t="s">
        <v>483</v>
      </c>
      <c r="F179" s="263"/>
      <c r="G179" s="263"/>
      <c r="H179" s="574"/>
    </row>
    <row r="180" spans="1:8">
      <c r="A180" s="437"/>
      <c r="B180" s="566"/>
      <c r="C180" s="569"/>
      <c r="D180" s="572"/>
      <c r="E180" s="262" t="s">
        <v>484</v>
      </c>
      <c r="F180" s="263"/>
      <c r="G180" s="263"/>
      <c r="H180" s="574"/>
    </row>
    <row r="181" spans="1:8">
      <c r="A181" s="280">
        <f>Mapa!E30</f>
        <v>21</v>
      </c>
    </row>
    <row r="182" spans="1:8" ht="25.5">
      <c r="A182" s="265" t="s">
        <v>158</v>
      </c>
      <c r="B182" s="264" t="s">
        <v>472</v>
      </c>
      <c r="C182" s="259" t="s">
        <v>473</v>
      </c>
      <c r="D182" s="259" t="s">
        <v>474</v>
      </c>
      <c r="E182" s="260" t="s">
        <v>475</v>
      </c>
      <c r="F182" s="259" t="s">
        <v>476</v>
      </c>
      <c r="G182" s="259" t="s">
        <v>11</v>
      </c>
      <c r="H182" s="261" t="s">
        <v>477</v>
      </c>
    </row>
    <row r="183" spans="1:8">
      <c r="A183" s="437" t="str">
        <f>Mapa!F30</f>
        <v>Favorecimiento en la evaluación con calificación sobresaliente sin la verificación del portafolio de evidencias.</v>
      </c>
      <c r="B183" s="564"/>
      <c r="C183" s="567"/>
      <c r="D183" s="570"/>
      <c r="E183" s="262" t="s">
        <v>478</v>
      </c>
      <c r="F183" s="263"/>
      <c r="G183" s="263"/>
      <c r="H183" s="573">
        <f>SUM(F183:F189)</f>
        <v>0</v>
      </c>
    </row>
    <row r="184" spans="1:8">
      <c r="A184" s="437"/>
      <c r="B184" s="565"/>
      <c r="C184" s="568"/>
      <c r="D184" s="571"/>
      <c r="E184" s="262" t="s">
        <v>479</v>
      </c>
      <c r="F184" s="263"/>
      <c r="G184" s="263"/>
      <c r="H184" s="574"/>
    </row>
    <row r="185" spans="1:8">
      <c r="A185" s="437"/>
      <c r="B185" s="565"/>
      <c r="C185" s="568"/>
      <c r="D185" s="571"/>
      <c r="E185" s="262" t="s">
        <v>480</v>
      </c>
      <c r="F185" s="263"/>
      <c r="G185" s="263"/>
      <c r="H185" s="574"/>
    </row>
    <row r="186" spans="1:8">
      <c r="A186" s="437"/>
      <c r="B186" s="565"/>
      <c r="C186" s="568"/>
      <c r="D186" s="571"/>
      <c r="E186" s="262" t="s">
        <v>481</v>
      </c>
      <c r="F186" s="263"/>
      <c r="G186" s="263"/>
      <c r="H186" s="574"/>
    </row>
    <row r="187" spans="1:8">
      <c r="A187" s="437"/>
      <c r="B187" s="565"/>
      <c r="C187" s="568"/>
      <c r="D187" s="571"/>
      <c r="E187" s="262" t="s">
        <v>482</v>
      </c>
      <c r="F187" s="263"/>
      <c r="G187" s="263"/>
      <c r="H187" s="574"/>
    </row>
    <row r="188" spans="1:8">
      <c r="A188" s="437"/>
      <c r="B188" s="565"/>
      <c r="C188" s="568"/>
      <c r="D188" s="571"/>
      <c r="E188" s="262" t="s">
        <v>483</v>
      </c>
      <c r="F188" s="263"/>
      <c r="G188" s="263"/>
      <c r="H188" s="574"/>
    </row>
    <row r="189" spans="1:8">
      <c r="A189" s="437"/>
      <c r="B189" s="566"/>
      <c r="C189" s="569"/>
      <c r="D189" s="572"/>
      <c r="E189" s="262" t="s">
        <v>484</v>
      </c>
      <c r="F189" s="263"/>
      <c r="G189" s="263"/>
      <c r="H189" s="574"/>
    </row>
    <row r="190" spans="1:8">
      <c r="A190" s="280">
        <f>Mapa!E31</f>
        <v>22</v>
      </c>
    </row>
    <row r="191" spans="1:8" ht="25.5">
      <c r="A191" s="265" t="s">
        <v>158</v>
      </c>
      <c r="B191" s="264" t="s">
        <v>472</v>
      </c>
      <c r="C191" s="259" t="s">
        <v>473</v>
      </c>
      <c r="D191" s="259" t="s">
        <v>474</v>
      </c>
      <c r="E191" s="260" t="s">
        <v>475</v>
      </c>
      <c r="F191" s="259" t="s">
        <v>476</v>
      </c>
      <c r="G191" s="259" t="s">
        <v>11</v>
      </c>
      <c r="H191" s="261" t="s">
        <v>477</v>
      </c>
    </row>
    <row r="192" spans="1:8">
      <c r="A192" s="437" t="str">
        <f>Mapa!F31</f>
        <v>Omision del cumplimiento de requisitos establecidos en el Manual de Seguridad y Salud en el Trabajo  para contratistas.</v>
      </c>
      <c r="B192" s="564"/>
      <c r="C192" s="567"/>
      <c r="D192" s="570"/>
      <c r="E192" s="262" t="s">
        <v>478</v>
      </c>
      <c r="F192" s="263"/>
      <c r="G192" s="263"/>
      <c r="H192" s="573">
        <f>SUM(F192:F198)</f>
        <v>0</v>
      </c>
    </row>
    <row r="193" spans="1:8">
      <c r="A193" s="437"/>
      <c r="B193" s="565"/>
      <c r="C193" s="568"/>
      <c r="D193" s="571"/>
      <c r="E193" s="262" t="s">
        <v>479</v>
      </c>
      <c r="F193" s="263"/>
      <c r="G193" s="263"/>
      <c r="H193" s="574"/>
    </row>
    <row r="194" spans="1:8">
      <c r="A194" s="437"/>
      <c r="B194" s="565"/>
      <c r="C194" s="568"/>
      <c r="D194" s="571"/>
      <c r="E194" s="262" t="s">
        <v>480</v>
      </c>
      <c r="F194" s="263"/>
      <c r="G194" s="263"/>
      <c r="H194" s="574"/>
    </row>
    <row r="195" spans="1:8">
      <c r="A195" s="437"/>
      <c r="B195" s="565"/>
      <c r="C195" s="568"/>
      <c r="D195" s="571"/>
      <c r="E195" s="262" t="s">
        <v>481</v>
      </c>
      <c r="F195" s="263"/>
      <c r="G195" s="263"/>
      <c r="H195" s="574"/>
    </row>
    <row r="196" spans="1:8">
      <c r="A196" s="437"/>
      <c r="B196" s="565"/>
      <c r="C196" s="568"/>
      <c r="D196" s="571"/>
      <c r="E196" s="262" t="s">
        <v>482</v>
      </c>
      <c r="F196" s="263"/>
      <c r="G196" s="263"/>
      <c r="H196" s="574"/>
    </row>
    <row r="197" spans="1:8">
      <c r="A197" s="437"/>
      <c r="B197" s="565"/>
      <c r="C197" s="568"/>
      <c r="D197" s="571"/>
      <c r="E197" s="262" t="s">
        <v>483</v>
      </c>
      <c r="F197" s="263"/>
      <c r="G197" s="263"/>
      <c r="H197" s="574"/>
    </row>
    <row r="198" spans="1:8">
      <c r="A198" s="437"/>
      <c r="B198" s="566"/>
      <c r="C198" s="569"/>
      <c r="D198" s="572"/>
      <c r="E198" s="262" t="s">
        <v>484</v>
      </c>
      <c r="F198" s="263"/>
      <c r="G198" s="263"/>
      <c r="H198" s="574"/>
    </row>
    <row r="199" spans="1:8">
      <c r="A199" s="280">
        <f>Mapa!E32</f>
        <v>23</v>
      </c>
    </row>
    <row r="200" spans="1:8" ht="25.5">
      <c r="A200" s="265" t="s">
        <v>158</v>
      </c>
      <c r="B200" s="264" t="s">
        <v>472</v>
      </c>
      <c r="C200" s="259" t="s">
        <v>473</v>
      </c>
      <c r="D200" s="259" t="s">
        <v>474</v>
      </c>
      <c r="E200" s="260" t="s">
        <v>475</v>
      </c>
      <c r="F200" s="259" t="s">
        <v>476</v>
      </c>
      <c r="G200" s="259" t="s">
        <v>11</v>
      </c>
      <c r="H200" s="261" t="s">
        <v>477</v>
      </c>
    </row>
    <row r="201" spans="1:8">
      <c r="A201" s="437" t="str">
        <f>Mapa!F32</f>
        <v>Debido  a que la Dirección Jurídica presta asesoría a la Mesa Directiva para la expedición de actos administrativos, se pueden presentar intereses ajenos que busquen interferir en el sentido y contenido de las actuaciones jurídicas correspondientes.</v>
      </c>
      <c r="B201" s="564"/>
      <c r="C201" s="567"/>
      <c r="D201" s="570"/>
      <c r="E201" s="262" t="s">
        <v>478</v>
      </c>
      <c r="F201" s="263"/>
      <c r="G201" s="263"/>
      <c r="H201" s="573">
        <f>SUM(F201:F207)</f>
        <v>0</v>
      </c>
    </row>
    <row r="202" spans="1:8">
      <c r="A202" s="437"/>
      <c r="B202" s="565"/>
      <c r="C202" s="568"/>
      <c r="D202" s="571"/>
      <c r="E202" s="262" t="s">
        <v>479</v>
      </c>
      <c r="F202" s="263"/>
      <c r="G202" s="263"/>
      <c r="H202" s="574"/>
    </row>
    <row r="203" spans="1:8">
      <c r="A203" s="437"/>
      <c r="B203" s="565"/>
      <c r="C203" s="568"/>
      <c r="D203" s="571"/>
      <c r="E203" s="262" t="s">
        <v>480</v>
      </c>
      <c r="F203" s="263"/>
      <c r="G203" s="263"/>
      <c r="H203" s="574"/>
    </row>
    <row r="204" spans="1:8">
      <c r="A204" s="437"/>
      <c r="B204" s="565"/>
      <c r="C204" s="568"/>
      <c r="D204" s="571"/>
      <c r="E204" s="262" t="s">
        <v>481</v>
      </c>
      <c r="F204" s="263"/>
      <c r="G204" s="263"/>
      <c r="H204" s="574"/>
    </row>
    <row r="205" spans="1:8">
      <c r="A205" s="437"/>
      <c r="B205" s="565"/>
      <c r="C205" s="568"/>
      <c r="D205" s="571"/>
      <c r="E205" s="262" t="s">
        <v>482</v>
      </c>
      <c r="F205" s="263"/>
      <c r="G205" s="263"/>
      <c r="H205" s="574"/>
    </row>
    <row r="206" spans="1:8">
      <c r="A206" s="437"/>
      <c r="B206" s="565"/>
      <c r="C206" s="568"/>
      <c r="D206" s="571"/>
      <c r="E206" s="262" t="s">
        <v>483</v>
      </c>
      <c r="F206" s="263"/>
      <c r="G206" s="263"/>
      <c r="H206" s="574"/>
    </row>
    <row r="207" spans="1:8">
      <c r="A207" s="437"/>
      <c r="B207" s="566"/>
      <c r="C207" s="569"/>
      <c r="D207" s="572"/>
      <c r="E207" s="262" t="s">
        <v>484</v>
      </c>
      <c r="F207" s="263"/>
      <c r="G207" s="263"/>
      <c r="H207" s="574"/>
    </row>
    <row r="208" spans="1:8">
      <c r="A208" s="280">
        <f>Mapa!E33</f>
        <v>24</v>
      </c>
    </row>
    <row r="209" spans="1:8" ht="25.5">
      <c r="A209" s="265" t="s">
        <v>158</v>
      </c>
      <c r="B209" s="264" t="s">
        <v>472</v>
      </c>
      <c r="C209" s="259" t="s">
        <v>473</v>
      </c>
      <c r="D209" s="259" t="s">
        <v>474</v>
      </c>
      <c r="E209" s="260" t="s">
        <v>475</v>
      </c>
      <c r="F209" s="259" t="s">
        <v>476</v>
      </c>
      <c r="G209" s="259" t="s">
        <v>11</v>
      </c>
      <c r="H209" s="261" t="s">
        <v>477</v>
      </c>
    </row>
    <row r="210" spans="1:8">
      <c r="A210" s="437" t="str">
        <f>Mapa!F33</f>
        <v>Falta de aplicación del debido proceso en el ejercicio del control disciplinario.</v>
      </c>
      <c r="B210" s="564"/>
      <c r="C210" s="567"/>
      <c r="D210" s="570"/>
      <c r="E210" s="262" t="s">
        <v>478</v>
      </c>
      <c r="F210" s="263"/>
      <c r="G210" s="263"/>
      <c r="H210" s="573">
        <f>SUM(F210:F216)</f>
        <v>0</v>
      </c>
    </row>
    <row r="211" spans="1:8">
      <c r="A211" s="437"/>
      <c r="B211" s="565"/>
      <c r="C211" s="568"/>
      <c r="D211" s="571"/>
      <c r="E211" s="262" t="s">
        <v>479</v>
      </c>
      <c r="F211" s="263"/>
      <c r="G211" s="263"/>
      <c r="H211" s="574"/>
    </row>
    <row r="212" spans="1:8">
      <c r="A212" s="437"/>
      <c r="B212" s="565"/>
      <c r="C212" s="568"/>
      <c r="D212" s="571"/>
      <c r="E212" s="262" t="s">
        <v>480</v>
      </c>
      <c r="F212" s="263"/>
      <c r="G212" s="263"/>
      <c r="H212" s="574"/>
    </row>
    <row r="213" spans="1:8">
      <c r="A213" s="437"/>
      <c r="B213" s="565"/>
      <c r="C213" s="568"/>
      <c r="D213" s="571"/>
      <c r="E213" s="262" t="s">
        <v>481</v>
      </c>
      <c r="F213" s="263"/>
      <c r="G213" s="263"/>
      <c r="H213" s="574"/>
    </row>
    <row r="214" spans="1:8">
      <c r="A214" s="437"/>
      <c r="B214" s="565"/>
      <c r="C214" s="568"/>
      <c r="D214" s="571"/>
      <c r="E214" s="262" t="s">
        <v>482</v>
      </c>
      <c r="F214" s="263"/>
      <c r="G214" s="263"/>
      <c r="H214" s="574"/>
    </row>
    <row r="215" spans="1:8">
      <c r="A215" s="437"/>
      <c r="B215" s="565"/>
      <c r="C215" s="568"/>
      <c r="D215" s="571"/>
      <c r="E215" s="262" t="s">
        <v>483</v>
      </c>
      <c r="F215" s="263"/>
      <c r="G215" s="263"/>
      <c r="H215" s="574"/>
    </row>
    <row r="216" spans="1:8">
      <c r="A216" s="437"/>
      <c r="B216" s="566"/>
      <c r="C216" s="569"/>
      <c r="D216" s="572"/>
      <c r="E216" s="262" t="s">
        <v>484</v>
      </c>
      <c r="F216" s="263"/>
      <c r="G216" s="263"/>
      <c r="H216" s="574"/>
    </row>
    <row r="217" spans="1:8">
      <c r="A217" s="280">
        <f>Mapa!E34</f>
        <v>25</v>
      </c>
    </row>
    <row r="218" spans="1:8" ht="25.5">
      <c r="A218" s="265" t="s">
        <v>158</v>
      </c>
      <c r="B218" s="264" t="s">
        <v>472</v>
      </c>
      <c r="C218" s="259" t="s">
        <v>473</v>
      </c>
      <c r="D218" s="259" t="s">
        <v>474</v>
      </c>
      <c r="E218" s="260" t="s">
        <v>475</v>
      </c>
      <c r="F218" s="259" t="s">
        <v>476</v>
      </c>
      <c r="G218" s="259" t="s">
        <v>11</v>
      </c>
      <c r="H218" s="261" t="s">
        <v>477</v>
      </c>
    </row>
    <row r="219" spans="1:8">
      <c r="A219" s="437" t="str">
        <f>Mapa!F34</f>
        <v>Cambiar el sentido de las intervenciones de los Honorables Concejales por influencia de un tercero  en las actas transcritas.</v>
      </c>
      <c r="B219" s="564" t="s">
        <v>417</v>
      </c>
      <c r="C219" s="567"/>
      <c r="D219" s="570"/>
      <c r="E219" s="262" t="s">
        <v>478</v>
      </c>
      <c r="F219" s="300">
        <v>15</v>
      </c>
      <c r="G219" s="263"/>
      <c r="H219" s="573">
        <f>SUM(F219:F225)</f>
        <v>85</v>
      </c>
    </row>
    <row r="220" spans="1:8">
      <c r="A220" s="437"/>
      <c r="B220" s="565"/>
      <c r="C220" s="568"/>
      <c r="D220" s="571"/>
      <c r="E220" s="262" t="s">
        <v>479</v>
      </c>
      <c r="F220" s="300">
        <v>5</v>
      </c>
      <c r="G220" s="263"/>
      <c r="H220" s="574"/>
    </row>
    <row r="221" spans="1:8">
      <c r="A221" s="437"/>
      <c r="B221" s="565"/>
      <c r="C221" s="568"/>
      <c r="D221" s="571"/>
      <c r="E221" s="262" t="s">
        <v>480</v>
      </c>
      <c r="F221" s="300">
        <v>0</v>
      </c>
      <c r="G221" s="263"/>
      <c r="H221" s="574"/>
    </row>
    <row r="222" spans="1:8">
      <c r="A222" s="437"/>
      <c r="B222" s="565"/>
      <c r="C222" s="568"/>
      <c r="D222" s="571"/>
      <c r="E222" s="262" t="s">
        <v>481</v>
      </c>
      <c r="F222" s="300">
        <v>10</v>
      </c>
      <c r="G222" s="263"/>
      <c r="H222" s="574"/>
    </row>
    <row r="223" spans="1:8">
      <c r="A223" s="437"/>
      <c r="B223" s="565"/>
      <c r="C223" s="568"/>
      <c r="D223" s="571"/>
      <c r="E223" s="262" t="s">
        <v>482</v>
      </c>
      <c r="F223" s="300">
        <v>15</v>
      </c>
      <c r="G223" s="263"/>
      <c r="H223" s="574"/>
    </row>
    <row r="224" spans="1:8">
      <c r="A224" s="437"/>
      <c r="B224" s="565"/>
      <c r="C224" s="568"/>
      <c r="D224" s="571"/>
      <c r="E224" s="262" t="s">
        <v>483</v>
      </c>
      <c r="F224" s="300">
        <v>10</v>
      </c>
      <c r="G224" s="263"/>
      <c r="H224" s="574"/>
    </row>
    <row r="225" spans="1:8">
      <c r="A225" s="437"/>
      <c r="B225" s="566"/>
      <c r="C225" s="569"/>
      <c r="D225" s="572"/>
      <c r="E225" s="262" t="s">
        <v>484</v>
      </c>
      <c r="F225" s="300">
        <v>30</v>
      </c>
      <c r="G225" s="263"/>
      <c r="H225" s="574"/>
    </row>
    <row r="226" spans="1:8">
      <c r="A226" s="280">
        <f>Mapa!E35</f>
        <v>26</v>
      </c>
    </row>
    <row r="227" spans="1:8" ht="25.5">
      <c r="A227" s="265" t="s">
        <v>158</v>
      </c>
      <c r="B227" s="264" t="s">
        <v>472</v>
      </c>
      <c r="C227" s="259" t="s">
        <v>473</v>
      </c>
      <c r="D227" s="259" t="s">
        <v>474</v>
      </c>
      <c r="E227" s="260" t="s">
        <v>475</v>
      </c>
      <c r="F227" s="259" t="s">
        <v>476</v>
      </c>
      <c r="G227" s="259" t="s">
        <v>11</v>
      </c>
      <c r="H227" s="261" t="s">
        <v>477</v>
      </c>
    </row>
    <row r="228" spans="1:8">
      <c r="A228" s="437" t="str">
        <f>Mapa!F35</f>
        <v>Hacer incurrir a otro funcionario  en acción u omision por delegación indebida para la lectura de votación, llamado a lista y verificacion del quorum.</v>
      </c>
      <c r="B228" s="564" t="s">
        <v>417</v>
      </c>
      <c r="C228" s="567"/>
      <c r="D228" s="570"/>
      <c r="E228" s="262" t="s">
        <v>478</v>
      </c>
      <c r="F228" s="263"/>
      <c r="G228" s="263"/>
      <c r="H228" s="573">
        <f>SUM(F228:F234)</f>
        <v>0</v>
      </c>
    </row>
    <row r="229" spans="1:8">
      <c r="A229" s="437"/>
      <c r="B229" s="565"/>
      <c r="C229" s="568"/>
      <c r="D229" s="571"/>
      <c r="E229" s="262" t="s">
        <v>479</v>
      </c>
      <c r="F229" s="263"/>
      <c r="G229" s="263"/>
      <c r="H229" s="574"/>
    </row>
    <row r="230" spans="1:8">
      <c r="A230" s="437"/>
      <c r="B230" s="565"/>
      <c r="C230" s="568"/>
      <c r="D230" s="571"/>
      <c r="E230" s="262" t="s">
        <v>480</v>
      </c>
      <c r="F230" s="263"/>
      <c r="G230" s="263"/>
      <c r="H230" s="574"/>
    </row>
    <row r="231" spans="1:8">
      <c r="A231" s="437"/>
      <c r="B231" s="565"/>
      <c r="C231" s="568"/>
      <c r="D231" s="571"/>
      <c r="E231" s="262" t="s">
        <v>481</v>
      </c>
      <c r="F231" s="263"/>
      <c r="G231" s="263"/>
      <c r="H231" s="574"/>
    </row>
    <row r="232" spans="1:8">
      <c r="A232" s="437"/>
      <c r="B232" s="565"/>
      <c r="C232" s="568"/>
      <c r="D232" s="571"/>
      <c r="E232" s="262" t="s">
        <v>482</v>
      </c>
      <c r="F232" s="263"/>
      <c r="G232" s="263"/>
      <c r="H232" s="574"/>
    </row>
    <row r="233" spans="1:8">
      <c r="A233" s="437"/>
      <c r="B233" s="565"/>
      <c r="C233" s="568"/>
      <c r="D233" s="571"/>
      <c r="E233" s="262" t="s">
        <v>483</v>
      </c>
      <c r="F233" s="263"/>
      <c r="G233" s="263"/>
      <c r="H233" s="574"/>
    </row>
    <row r="234" spans="1:8">
      <c r="A234" s="437"/>
      <c r="B234" s="566"/>
      <c r="C234" s="569"/>
      <c r="D234" s="572"/>
      <c r="E234" s="262" t="s">
        <v>484</v>
      </c>
      <c r="F234" s="263"/>
      <c r="G234" s="263"/>
      <c r="H234" s="574"/>
    </row>
    <row r="235" spans="1:8">
      <c r="A235" s="280">
        <f>Mapa!E36</f>
        <v>27</v>
      </c>
    </row>
    <row r="236" spans="1:8" ht="25.5">
      <c r="A236" s="265" t="s">
        <v>158</v>
      </c>
      <c r="B236" s="264" t="s">
        <v>472</v>
      </c>
      <c r="C236" s="259" t="s">
        <v>473</v>
      </c>
      <c r="D236" s="259" t="s">
        <v>474</v>
      </c>
      <c r="E236" s="260" t="s">
        <v>475</v>
      </c>
      <c r="F236" s="259" t="s">
        <v>476</v>
      </c>
      <c r="G236" s="259" t="s">
        <v>11</v>
      </c>
      <c r="H236" s="261" t="s">
        <v>477</v>
      </c>
    </row>
    <row r="237" spans="1:8">
      <c r="A237" s="437" t="str">
        <f>Mapa!F36</f>
        <v xml:space="preserve">Publicar parcialmente el contenido de los Proyectos de Acuerdo en beneficio de terceros. </v>
      </c>
      <c r="B237" s="564" t="s">
        <v>417</v>
      </c>
      <c r="C237" s="567"/>
      <c r="D237" s="570"/>
      <c r="E237" s="262" t="s">
        <v>478</v>
      </c>
      <c r="F237" s="300">
        <v>15</v>
      </c>
      <c r="G237" s="263"/>
      <c r="H237" s="573">
        <f>SUM(F237:F243)</f>
        <v>85</v>
      </c>
    </row>
    <row r="238" spans="1:8">
      <c r="A238" s="437"/>
      <c r="B238" s="565"/>
      <c r="C238" s="568"/>
      <c r="D238" s="571"/>
      <c r="E238" s="262" t="s">
        <v>479</v>
      </c>
      <c r="F238" s="300">
        <v>5</v>
      </c>
      <c r="G238" s="263"/>
      <c r="H238" s="574"/>
    </row>
    <row r="239" spans="1:8">
      <c r="A239" s="437"/>
      <c r="B239" s="565"/>
      <c r="C239" s="568"/>
      <c r="D239" s="571"/>
      <c r="E239" s="262" t="s">
        <v>480</v>
      </c>
      <c r="F239" s="300"/>
      <c r="G239" s="300">
        <v>0</v>
      </c>
      <c r="H239" s="574"/>
    </row>
    <row r="240" spans="1:8">
      <c r="A240" s="437"/>
      <c r="B240" s="565"/>
      <c r="C240" s="568"/>
      <c r="D240" s="571"/>
      <c r="E240" s="262" t="s">
        <v>481</v>
      </c>
      <c r="F240" s="300">
        <v>10</v>
      </c>
      <c r="G240" s="263"/>
      <c r="H240" s="574"/>
    </row>
    <row r="241" spans="1:8">
      <c r="A241" s="437"/>
      <c r="B241" s="565"/>
      <c r="C241" s="568"/>
      <c r="D241" s="571"/>
      <c r="E241" s="262" t="s">
        <v>482</v>
      </c>
      <c r="F241" s="300">
        <v>15</v>
      </c>
      <c r="G241" s="263"/>
      <c r="H241" s="574"/>
    </row>
    <row r="242" spans="1:8">
      <c r="A242" s="437"/>
      <c r="B242" s="565"/>
      <c r="C242" s="568"/>
      <c r="D242" s="571"/>
      <c r="E242" s="262" t="s">
        <v>483</v>
      </c>
      <c r="F242" s="300">
        <v>10</v>
      </c>
      <c r="G242" s="263"/>
      <c r="H242" s="574"/>
    </row>
    <row r="243" spans="1:8">
      <c r="A243" s="437"/>
      <c r="B243" s="566"/>
      <c r="C243" s="569"/>
      <c r="D243" s="572"/>
      <c r="E243" s="262" t="s">
        <v>484</v>
      </c>
      <c r="F243" s="300">
        <v>30</v>
      </c>
      <c r="G243" s="263"/>
      <c r="H243" s="574"/>
    </row>
    <row r="244" spans="1:8">
      <c r="A244" s="280">
        <f>Mapa!E37</f>
        <v>28</v>
      </c>
    </row>
    <row r="245" spans="1:8" ht="25.5">
      <c r="A245" s="265" t="s">
        <v>158</v>
      </c>
      <c r="B245" s="264" t="s">
        <v>472</v>
      </c>
      <c r="C245" s="259" t="s">
        <v>473</v>
      </c>
      <c r="D245" s="259" t="s">
        <v>474</v>
      </c>
      <c r="E245" s="260" t="s">
        <v>475</v>
      </c>
      <c r="F245" s="259" t="s">
        <v>476</v>
      </c>
      <c r="G245" s="259" t="s">
        <v>11</v>
      </c>
      <c r="H245" s="261" t="s">
        <v>477</v>
      </c>
    </row>
    <row r="246" spans="1:8">
      <c r="A246" s="437" t="str">
        <f>Mapa!F37</f>
        <v>Recibir y almacenar los bienes y/o elementos de la Corporación</v>
      </c>
      <c r="B246" s="564"/>
      <c r="C246" s="567"/>
      <c r="D246" s="570"/>
      <c r="E246" s="262" t="s">
        <v>478</v>
      </c>
      <c r="F246" s="263"/>
      <c r="G246" s="263"/>
      <c r="H246" s="573">
        <f>SUM(F246:F252)</f>
        <v>0</v>
      </c>
    </row>
    <row r="247" spans="1:8">
      <c r="A247" s="437"/>
      <c r="B247" s="565"/>
      <c r="C247" s="568"/>
      <c r="D247" s="571"/>
      <c r="E247" s="262" t="s">
        <v>479</v>
      </c>
      <c r="F247" s="263"/>
      <c r="G247" s="263"/>
      <c r="H247" s="574"/>
    </row>
    <row r="248" spans="1:8">
      <c r="A248" s="437"/>
      <c r="B248" s="565"/>
      <c r="C248" s="568"/>
      <c r="D248" s="571"/>
      <c r="E248" s="262" t="s">
        <v>480</v>
      </c>
      <c r="F248" s="263"/>
      <c r="G248" s="263"/>
      <c r="H248" s="574"/>
    </row>
    <row r="249" spans="1:8">
      <c r="A249" s="437"/>
      <c r="B249" s="565"/>
      <c r="C249" s="568"/>
      <c r="D249" s="571"/>
      <c r="E249" s="262" t="s">
        <v>481</v>
      </c>
      <c r="F249" s="263"/>
      <c r="G249" s="263"/>
      <c r="H249" s="574"/>
    </row>
    <row r="250" spans="1:8">
      <c r="A250" s="437"/>
      <c r="B250" s="565"/>
      <c r="C250" s="568"/>
      <c r="D250" s="571"/>
      <c r="E250" s="262" t="s">
        <v>482</v>
      </c>
      <c r="F250" s="263"/>
      <c r="G250" s="263"/>
      <c r="H250" s="574"/>
    </row>
    <row r="251" spans="1:8">
      <c r="A251" s="437"/>
      <c r="B251" s="565"/>
      <c r="C251" s="568"/>
      <c r="D251" s="571"/>
      <c r="E251" s="262" t="s">
        <v>483</v>
      </c>
      <c r="F251" s="263"/>
      <c r="G251" s="263"/>
      <c r="H251" s="574"/>
    </row>
    <row r="252" spans="1:8">
      <c r="A252" s="437"/>
      <c r="B252" s="566"/>
      <c r="C252" s="569"/>
      <c r="D252" s="572"/>
      <c r="E252" s="262" t="s">
        <v>484</v>
      </c>
      <c r="F252" s="263"/>
      <c r="G252" s="263"/>
      <c r="H252" s="574"/>
    </row>
    <row r="253" spans="1:8">
      <c r="A253" s="280">
        <f>Mapa!E38</f>
        <v>29</v>
      </c>
    </row>
    <row r="254" spans="1:8" ht="25.5">
      <c r="A254" s="265" t="s">
        <v>158</v>
      </c>
      <c r="B254" s="264" t="s">
        <v>472</v>
      </c>
      <c r="C254" s="259" t="s">
        <v>473</v>
      </c>
      <c r="D254" s="259" t="s">
        <v>474</v>
      </c>
      <c r="E254" s="260" t="s">
        <v>475</v>
      </c>
      <c r="F254" s="259" t="s">
        <v>476</v>
      </c>
      <c r="G254" s="259" t="s">
        <v>11</v>
      </c>
      <c r="H254" s="261" t="s">
        <v>477</v>
      </c>
    </row>
    <row r="255" spans="1:8">
      <c r="A255" s="437" t="str">
        <f>Mapa!F38</f>
        <v>Hurto o daño intencional de activos y/o elementos de la Corporación</v>
      </c>
      <c r="B255" s="564"/>
      <c r="C255" s="567"/>
      <c r="D255" s="570"/>
      <c r="E255" s="262" t="s">
        <v>478</v>
      </c>
      <c r="F255" s="263"/>
      <c r="G255" s="263"/>
      <c r="H255" s="573">
        <f>SUM(F255:F261)</f>
        <v>0</v>
      </c>
    </row>
    <row r="256" spans="1:8">
      <c r="A256" s="437"/>
      <c r="B256" s="565"/>
      <c r="C256" s="568"/>
      <c r="D256" s="571"/>
      <c r="E256" s="262" t="s">
        <v>479</v>
      </c>
      <c r="F256" s="263"/>
      <c r="G256" s="263"/>
      <c r="H256" s="574"/>
    </row>
    <row r="257" spans="1:8">
      <c r="A257" s="437"/>
      <c r="B257" s="565"/>
      <c r="C257" s="568"/>
      <c r="D257" s="571"/>
      <c r="E257" s="262" t="s">
        <v>480</v>
      </c>
      <c r="F257" s="263"/>
      <c r="G257" s="263"/>
      <c r="H257" s="574"/>
    </row>
    <row r="258" spans="1:8">
      <c r="A258" s="437"/>
      <c r="B258" s="565"/>
      <c r="C258" s="568"/>
      <c r="D258" s="571"/>
      <c r="E258" s="262" t="s">
        <v>481</v>
      </c>
      <c r="F258" s="263"/>
      <c r="G258" s="263"/>
      <c r="H258" s="574"/>
    </row>
    <row r="259" spans="1:8">
      <c r="A259" s="437"/>
      <c r="B259" s="565"/>
      <c r="C259" s="568"/>
      <c r="D259" s="571"/>
      <c r="E259" s="262" t="s">
        <v>482</v>
      </c>
      <c r="F259" s="263"/>
      <c r="G259" s="263"/>
      <c r="H259" s="574"/>
    </row>
    <row r="260" spans="1:8">
      <c r="A260" s="437"/>
      <c r="B260" s="565"/>
      <c r="C260" s="568"/>
      <c r="D260" s="571"/>
      <c r="E260" s="262" t="s">
        <v>483</v>
      </c>
      <c r="F260" s="263"/>
      <c r="G260" s="263"/>
      <c r="H260" s="574"/>
    </row>
    <row r="261" spans="1:8">
      <c r="A261" s="437"/>
      <c r="B261" s="566"/>
      <c r="C261" s="569"/>
      <c r="D261" s="572"/>
      <c r="E261" s="262" t="s">
        <v>484</v>
      </c>
      <c r="F261" s="263"/>
      <c r="G261" s="263"/>
      <c r="H261" s="574"/>
    </row>
    <row r="262" spans="1:8">
      <c r="A262" s="280">
        <f>Mapa!E39</f>
        <v>30</v>
      </c>
    </row>
    <row r="263" spans="1:8" ht="25.5">
      <c r="A263" s="265" t="s">
        <v>158</v>
      </c>
      <c r="B263" s="264" t="s">
        <v>472</v>
      </c>
      <c r="C263" s="259" t="s">
        <v>473</v>
      </c>
      <c r="D263" s="259" t="s">
        <v>474</v>
      </c>
      <c r="E263" s="260" t="s">
        <v>475</v>
      </c>
      <c r="F263" s="259" t="s">
        <v>476</v>
      </c>
      <c r="G263" s="259" t="s">
        <v>11</v>
      </c>
      <c r="H263" s="261" t="s">
        <v>477</v>
      </c>
    </row>
    <row r="264" spans="1:8">
      <c r="A264" s="437" t="str">
        <f>Mapa!F39</f>
        <v>Concentración de Información de determinadas actividades o procesos en una sola persona</v>
      </c>
      <c r="B264" s="564"/>
      <c r="C264" s="567"/>
      <c r="D264" s="570"/>
      <c r="E264" s="262" t="s">
        <v>478</v>
      </c>
      <c r="F264" s="263"/>
      <c r="G264" s="263"/>
      <c r="H264" s="573">
        <f>SUM(F264:F270)</f>
        <v>0</v>
      </c>
    </row>
    <row r="265" spans="1:8">
      <c r="A265" s="437"/>
      <c r="B265" s="565"/>
      <c r="C265" s="568"/>
      <c r="D265" s="571"/>
      <c r="E265" s="262" t="s">
        <v>479</v>
      </c>
      <c r="F265" s="263"/>
      <c r="G265" s="263"/>
      <c r="H265" s="574"/>
    </row>
    <row r="266" spans="1:8">
      <c r="A266" s="437"/>
      <c r="B266" s="565"/>
      <c r="C266" s="568"/>
      <c r="D266" s="571"/>
      <c r="E266" s="262" t="s">
        <v>480</v>
      </c>
      <c r="F266" s="263"/>
      <c r="G266" s="263"/>
      <c r="H266" s="574"/>
    </row>
    <row r="267" spans="1:8">
      <c r="A267" s="437"/>
      <c r="B267" s="565"/>
      <c r="C267" s="568"/>
      <c r="D267" s="571"/>
      <c r="E267" s="262" t="s">
        <v>481</v>
      </c>
      <c r="F267" s="263"/>
      <c r="G267" s="263"/>
      <c r="H267" s="574"/>
    </row>
    <row r="268" spans="1:8">
      <c r="A268" s="437"/>
      <c r="B268" s="565"/>
      <c r="C268" s="568"/>
      <c r="D268" s="571"/>
      <c r="E268" s="262" t="s">
        <v>482</v>
      </c>
      <c r="F268" s="263"/>
      <c r="G268" s="263"/>
      <c r="H268" s="574"/>
    </row>
    <row r="269" spans="1:8">
      <c r="A269" s="437"/>
      <c r="B269" s="565"/>
      <c r="C269" s="568"/>
      <c r="D269" s="571"/>
      <c r="E269" s="262" t="s">
        <v>483</v>
      </c>
      <c r="F269" s="263"/>
      <c r="G269" s="263"/>
      <c r="H269" s="574"/>
    </row>
    <row r="270" spans="1:8">
      <c r="A270" s="437"/>
      <c r="B270" s="566"/>
      <c r="C270" s="569"/>
      <c r="D270" s="572"/>
      <c r="E270" s="262" t="s">
        <v>484</v>
      </c>
      <c r="F270" s="263"/>
      <c r="G270" s="263"/>
      <c r="H270" s="574"/>
    </row>
    <row r="271" spans="1:8">
      <c r="A271" s="280">
        <f>Mapa!E40</f>
        <v>31</v>
      </c>
    </row>
    <row r="272" spans="1:8" ht="25.5">
      <c r="A272" s="265" t="s">
        <v>158</v>
      </c>
      <c r="B272" s="264" t="s">
        <v>472</v>
      </c>
      <c r="C272" s="259" t="s">
        <v>473</v>
      </c>
      <c r="D272" s="259" t="s">
        <v>474</v>
      </c>
      <c r="E272" s="260" t="s">
        <v>475</v>
      </c>
      <c r="F272" s="259" t="s">
        <v>476</v>
      </c>
      <c r="G272" s="259" t="s">
        <v>11</v>
      </c>
      <c r="H272" s="261" t="s">
        <v>477</v>
      </c>
    </row>
    <row r="273" spans="1:8">
      <c r="A273" s="437" t="str">
        <f>Mapa!F40</f>
        <v>Deficiencia de sistemas, equipos y software</v>
      </c>
      <c r="B273" s="564"/>
      <c r="C273" s="567"/>
      <c r="D273" s="570"/>
      <c r="E273" s="262" t="s">
        <v>478</v>
      </c>
      <c r="F273" s="263"/>
      <c r="G273" s="263"/>
      <c r="H273" s="573">
        <f>SUM(F273:F279)</f>
        <v>0</v>
      </c>
    </row>
    <row r="274" spans="1:8">
      <c r="A274" s="437"/>
      <c r="B274" s="565"/>
      <c r="C274" s="568"/>
      <c r="D274" s="571"/>
      <c r="E274" s="262" t="s">
        <v>479</v>
      </c>
      <c r="F274" s="263"/>
      <c r="G274" s="263"/>
      <c r="H274" s="574"/>
    </row>
    <row r="275" spans="1:8">
      <c r="A275" s="437"/>
      <c r="B275" s="565"/>
      <c r="C275" s="568"/>
      <c r="D275" s="571"/>
      <c r="E275" s="262" t="s">
        <v>480</v>
      </c>
      <c r="F275" s="263"/>
      <c r="G275" s="263"/>
      <c r="H275" s="574"/>
    </row>
    <row r="276" spans="1:8">
      <c r="A276" s="437"/>
      <c r="B276" s="565"/>
      <c r="C276" s="568"/>
      <c r="D276" s="571"/>
      <c r="E276" s="262" t="s">
        <v>481</v>
      </c>
      <c r="F276" s="263"/>
      <c r="G276" s="263"/>
      <c r="H276" s="574"/>
    </row>
    <row r="277" spans="1:8">
      <c r="A277" s="437"/>
      <c r="B277" s="565"/>
      <c r="C277" s="568"/>
      <c r="D277" s="571"/>
      <c r="E277" s="262" t="s">
        <v>482</v>
      </c>
      <c r="F277" s="263"/>
      <c r="G277" s="263"/>
      <c r="H277" s="574"/>
    </row>
    <row r="278" spans="1:8">
      <c r="A278" s="437"/>
      <c r="B278" s="565"/>
      <c r="C278" s="568"/>
      <c r="D278" s="571"/>
      <c r="E278" s="262" t="s">
        <v>483</v>
      </c>
      <c r="F278" s="263"/>
      <c r="G278" s="263"/>
      <c r="H278" s="574"/>
    </row>
    <row r="279" spans="1:8">
      <c r="A279" s="437"/>
      <c r="B279" s="566"/>
      <c r="C279" s="569"/>
      <c r="D279" s="572"/>
      <c r="E279" s="262" t="s">
        <v>484</v>
      </c>
      <c r="F279" s="263"/>
      <c r="G279" s="263"/>
      <c r="H279" s="574"/>
    </row>
    <row r="280" spans="1:8">
      <c r="A280" s="280">
        <f>Mapa!E41</f>
        <v>32</v>
      </c>
    </row>
    <row r="281" spans="1:8" ht="25.5">
      <c r="A281" s="265" t="s">
        <v>158</v>
      </c>
      <c r="B281" s="264" t="s">
        <v>472</v>
      </c>
      <c r="C281" s="259" t="s">
        <v>473</v>
      </c>
      <c r="D281" s="259" t="s">
        <v>474</v>
      </c>
      <c r="E281" s="260" t="s">
        <v>475</v>
      </c>
      <c r="F281" s="259" t="s">
        <v>476</v>
      </c>
      <c r="G281" s="259" t="s">
        <v>11</v>
      </c>
      <c r="H281" s="261" t="s">
        <v>477</v>
      </c>
    </row>
    <row r="282" spans="1:8">
      <c r="A282" s="437" t="str">
        <f>Mapa!F41</f>
        <v>Sistemas de Información susceptibles de manipulación o adulteración</v>
      </c>
      <c r="B282" s="564"/>
      <c r="C282" s="567"/>
      <c r="D282" s="570"/>
      <c r="E282" s="262" t="s">
        <v>478</v>
      </c>
      <c r="F282" s="263"/>
      <c r="G282" s="263"/>
      <c r="H282" s="573">
        <f>SUM(F282:F288)</f>
        <v>0</v>
      </c>
    </row>
    <row r="283" spans="1:8">
      <c r="A283" s="437"/>
      <c r="B283" s="565"/>
      <c r="C283" s="568"/>
      <c r="D283" s="571"/>
      <c r="E283" s="262" t="s">
        <v>479</v>
      </c>
      <c r="F283" s="263"/>
      <c r="G283" s="263"/>
      <c r="H283" s="574"/>
    </row>
    <row r="284" spans="1:8">
      <c r="A284" s="437"/>
      <c r="B284" s="565"/>
      <c r="C284" s="568"/>
      <c r="D284" s="571"/>
      <c r="E284" s="262" t="s">
        <v>480</v>
      </c>
      <c r="F284" s="263"/>
      <c r="G284" s="263"/>
      <c r="H284" s="574"/>
    </row>
    <row r="285" spans="1:8">
      <c r="A285" s="437"/>
      <c r="B285" s="565"/>
      <c r="C285" s="568"/>
      <c r="D285" s="571"/>
      <c r="E285" s="262" t="s">
        <v>481</v>
      </c>
      <c r="F285" s="263"/>
      <c r="G285" s="263"/>
      <c r="H285" s="574"/>
    </row>
    <row r="286" spans="1:8">
      <c r="A286" s="437"/>
      <c r="B286" s="565"/>
      <c r="C286" s="568"/>
      <c r="D286" s="571"/>
      <c r="E286" s="262" t="s">
        <v>482</v>
      </c>
      <c r="F286" s="263"/>
      <c r="G286" s="263"/>
      <c r="H286" s="574"/>
    </row>
    <row r="287" spans="1:8">
      <c r="A287" s="437"/>
      <c r="B287" s="565"/>
      <c r="C287" s="568"/>
      <c r="D287" s="571"/>
      <c r="E287" s="262" t="s">
        <v>483</v>
      </c>
      <c r="F287" s="263"/>
      <c r="G287" s="263"/>
      <c r="H287" s="574"/>
    </row>
    <row r="288" spans="1:8">
      <c r="A288" s="437"/>
      <c r="B288" s="566"/>
      <c r="C288" s="569"/>
      <c r="D288" s="572"/>
      <c r="E288" s="262" t="s">
        <v>484</v>
      </c>
      <c r="F288" s="263"/>
      <c r="G288" s="263"/>
      <c r="H288" s="574"/>
    </row>
    <row r="289" spans="1:8">
      <c r="A289" s="280">
        <f>Mapa!E42</f>
        <v>33</v>
      </c>
    </row>
    <row r="290" spans="1:8" ht="25.5">
      <c r="A290" s="265" t="s">
        <v>158</v>
      </c>
      <c r="B290" s="264" t="s">
        <v>472</v>
      </c>
      <c r="C290" s="259" t="s">
        <v>473</v>
      </c>
      <c r="D290" s="259" t="s">
        <v>474</v>
      </c>
      <c r="E290" s="260" t="s">
        <v>475</v>
      </c>
      <c r="F290" s="259" t="s">
        <v>476</v>
      </c>
      <c r="G290" s="259" t="s">
        <v>11</v>
      </c>
      <c r="H290" s="261" t="s">
        <v>477</v>
      </c>
    </row>
    <row r="291" spans="1:8">
      <c r="A291" s="437" t="str">
        <f>Mapa!F42</f>
        <v>Falta de claridad en la designación de recurso humano para realizar las funciones del administrador del sistema, del servidor y de la base de datos.</v>
      </c>
      <c r="B291" s="564"/>
      <c r="C291" s="567"/>
      <c r="D291" s="570"/>
      <c r="E291" s="262" t="s">
        <v>478</v>
      </c>
      <c r="F291" s="263"/>
      <c r="G291" s="263"/>
      <c r="H291" s="573">
        <f>SUM(F291:F297)</f>
        <v>0</v>
      </c>
    </row>
    <row r="292" spans="1:8">
      <c r="A292" s="437"/>
      <c r="B292" s="565"/>
      <c r="C292" s="568"/>
      <c r="D292" s="571"/>
      <c r="E292" s="262" t="s">
        <v>479</v>
      </c>
      <c r="F292" s="263"/>
      <c r="G292" s="263"/>
      <c r="H292" s="574"/>
    </row>
    <row r="293" spans="1:8">
      <c r="A293" s="437"/>
      <c r="B293" s="565"/>
      <c r="C293" s="568"/>
      <c r="D293" s="571"/>
      <c r="E293" s="262" t="s">
        <v>480</v>
      </c>
      <c r="F293" s="263"/>
      <c r="G293" s="263"/>
      <c r="H293" s="574"/>
    </row>
    <row r="294" spans="1:8">
      <c r="A294" s="437"/>
      <c r="B294" s="565"/>
      <c r="C294" s="568"/>
      <c r="D294" s="571"/>
      <c r="E294" s="262" t="s">
        <v>481</v>
      </c>
      <c r="F294" s="263"/>
      <c r="G294" s="263"/>
      <c r="H294" s="574"/>
    </row>
    <row r="295" spans="1:8">
      <c r="A295" s="437"/>
      <c r="B295" s="565"/>
      <c r="C295" s="568"/>
      <c r="D295" s="571"/>
      <c r="E295" s="262" t="s">
        <v>482</v>
      </c>
      <c r="F295" s="263"/>
      <c r="G295" s="263"/>
      <c r="H295" s="574"/>
    </row>
    <row r="296" spans="1:8">
      <c r="A296" s="437"/>
      <c r="B296" s="565"/>
      <c r="C296" s="568"/>
      <c r="D296" s="571"/>
      <c r="E296" s="262" t="s">
        <v>483</v>
      </c>
      <c r="F296" s="263"/>
      <c r="G296" s="263"/>
      <c r="H296" s="574"/>
    </row>
    <row r="297" spans="1:8">
      <c r="A297" s="437"/>
      <c r="B297" s="566"/>
      <c r="C297" s="569"/>
      <c r="D297" s="572"/>
      <c r="E297" s="262" t="s">
        <v>484</v>
      </c>
      <c r="F297" s="263"/>
      <c r="G297" s="263"/>
      <c r="H297" s="574"/>
    </row>
    <row r="298" spans="1:8">
      <c r="A298" s="280">
        <f>Mapa!E43</f>
        <v>34</v>
      </c>
    </row>
    <row r="299" spans="1:8" ht="25.5">
      <c r="A299" s="265" t="s">
        <v>158</v>
      </c>
      <c r="B299" s="264" t="s">
        <v>472</v>
      </c>
      <c r="C299" s="259" t="s">
        <v>473</v>
      </c>
      <c r="D299" s="259" t="s">
        <v>474</v>
      </c>
      <c r="E299" s="260" t="s">
        <v>475</v>
      </c>
      <c r="F299" s="259" t="s">
        <v>476</v>
      </c>
      <c r="G299" s="259" t="s">
        <v>11</v>
      </c>
      <c r="H299" s="261" t="s">
        <v>477</v>
      </c>
    </row>
    <row r="300" spans="1:8">
      <c r="A300" s="437" t="str">
        <f>Mapa!F43</f>
        <v>Fallas en oportunidad en la entrega de las soluciones a los requerimientos de modificación y/o actualización de los sistemas de información.</v>
      </c>
      <c r="B300" s="564"/>
      <c r="C300" s="567"/>
      <c r="D300" s="570"/>
      <c r="E300" s="262" t="s">
        <v>478</v>
      </c>
      <c r="F300" s="263"/>
      <c r="G300" s="263"/>
      <c r="H300" s="573">
        <f>SUM(F300:F306)</f>
        <v>0</v>
      </c>
    </row>
    <row r="301" spans="1:8">
      <c r="A301" s="437"/>
      <c r="B301" s="565"/>
      <c r="C301" s="568"/>
      <c r="D301" s="571"/>
      <c r="E301" s="262" t="s">
        <v>479</v>
      </c>
      <c r="F301" s="263"/>
      <c r="G301" s="263"/>
      <c r="H301" s="574"/>
    </row>
    <row r="302" spans="1:8">
      <c r="A302" s="437"/>
      <c r="B302" s="565"/>
      <c r="C302" s="568"/>
      <c r="D302" s="571"/>
      <c r="E302" s="262" t="s">
        <v>480</v>
      </c>
      <c r="F302" s="263"/>
      <c r="G302" s="263"/>
      <c r="H302" s="574"/>
    </row>
    <row r="303" spans="1:8">
      <c r="A303" s="437"/>
      <c r="B303" s="565"/>
      <c r="C303" s="568"/>
      <c r="D303" s="571"/>
      <c r="E303" s="262" t="s">
        <v>481</v>
      </c>
      <c r="F303" s="263"/>
      <c r="G303" s="263"/>
      <c r="H303" s="574"/>
    </row>
    <row r="304" spans="1:8">
      <c r="A304" s="437"/>
      <c r="B304" s="565"/>
      <c r="C304" s="568"/>
      <c r="D304" s="571"/>
      <c r="E304" s="262" t="s">
        <v>482</v>
      </c>
      <c r="F304" s="263"/>
      <c r="G304" s="263"/>
      <c r="H304" s="574"/>
    </row>
    <row r="305" spans="1:8">
      <c r="A305" s="437"/>
      <c r="B305" s="565"/>
      <c r="C305" s="568"/>
      <c r="D305" s="571"/>
      <c r="E305" s="262" t="s">
        <v>483</v>
      </c>
      <c r="F305" s="263"/>
      <c r="G305" s="263"/>
      <c r="H305" s="574"/>
    </row>
    <row r="306" spans="1:8">
      <c r="A306" s="437"/>
      <c r="B306" s="566"/>
      <c r="C306" s="569"/>
      <c r="D306" s="572"/>
      <c r="E306" s="262" t="s">
        <v>484</v>
      </c>
      <c r="F306" s="263"/>
      <c r="G306" s="263"/>
      <c r="H306" s="574"/>
    </row>
    <row r="307" spans="1:8">
      <c r="A307" s="280">
        <f>Mapa!E44</f>
        <v>35</v>
      </c>
    </row>
    <row r="308" spans="1:8" ht="25.5">
      <c r="A308" s="265" t="s">
        <v>158</v>
      </c>
      <c r="B308" s="264" t="s">
        <v>472</v>
      </c>
      <c r="C308" s="259" t="s">
        <v>473</v>
      </c>
      <c r="D308" s="259" t="s">
        <v>474</v>
      </c>
      <c r="E308" s="260" t="s">
        <v>475</v>
      </c>
      <c r="F308" s="259" t="s">
        <v>476</v>
      </c>
      <c r="G308" s="259" t="s">
        <v>11</v>
      </c>
      <c r="H308" s="261" t="s">
        <v>477</v>
      </c>
    </row>
    <row r="309" spans="1:8">
      <c r="A309" s="437" t="str">
        <f>Mapa!F44</f>
        <v>Manipulación de la grabación en la sesión por solicitud de terceros.</v>
      </c>
      <c r="B309" s="564" t="s">
        <v>417</v>
      </c>
      <c r="C309" s="567"/>
      <c r="D309" s="570"/>
      <c r="E309" s="262" t="s">
        <v>478</v>
      </c>
      <c r="F309" s="263"/>
      <c r="G309" s="263"/>
      <c r="H309" s="573">
        <f>SUM(F309:F315)</f>
        <v>0</v>
      </c>
    </row>
    <row r="310" spans="1:8">
      <c r="A310" s="437"/>
      <c r="B310" s="565"/>
      <c r="C310" s="568"/>
      <c r="D310" s="571"/>
      <c r="E310" s="262" t="s">
        <v>479</v>
      </c>
      <c r="F310" s="263"/>
      <c r="G310" s="263"/>
      <c r="H310" s="574"/>
    </row>
    <row r="311" spans="1:8">
      <c r="A311" s="437"/>
      <c r="B311" s="565"/>
      <c r="C311" s="568"/>
      <c r="D311" s="571"/>
      <c r="E311" s="262" t="s">
        <v>480</v>
      </c>
      <c r="F311" s="263"/>
      <c r="G311" s="263"/>
      <c r="H311" s="574"/>
    </row>
    <row r="312" spans="1:8">
      <c r="A312" s="437"/>
      <c r="B312" s="565"/>
      <c r="C312" s="568"/>
      <c r="D312" s="571"/>
      <c r="E312" s="262" t="s">
        <v>481</v>
      </c>
      <c r="F312" s="263"/>
      <c r="G312" s="263"/>
      <c r="H312" s="574"/>
    </row>
    <row r="313" spans="1:8">
      <c r="A313" s="437"/>
      <c r="B313" s="565"/>
      <c r="C313" s="568"/>
      <c r="D313" s="571"/>
      <c r="E313" s="262" t="s">
        <v>482</v>
      </c>
      <c r="F313" s="263"/>
      <c r="G313" s="263"/>
      <c r="H313" s="574"/>
    </row>
    <row r="314" spans="1:8">
      <c r="A314" s="437"/>
      <c r="B314" s="565"/>
      <c r="C314" s="568"/>
      <c r="D314" s="571"/>
      <c r="E314" s="262" t="s">
        <v>483</v>
      </c>
      <c r="F314" s="263"/>
      <c r="G314" s="263"/>
      <c r="H314" s="574"/>
    </row>
    <row r="315" spans="1:8">
      <c r="A315" s="437"/>
      <c r="B315" s="566"/>
      <c r="C315" s="569"/>
      <c r="D315" s="572"/>
      <c r="E315" s="262" t="s">
        <v>484</v>
      </c>
      <c r="F315" s="263"/>
      <c r="G315" s="263"/>
      <c r="H315" s="574"/>
    </row>
    <row r="316" spans="1:8">
      <c r="A316" s="280">
        <f>Mapa!E45</f>
        <v>36</v>
      </c>
    </row>
    <row r="317" spans="1:8" ht="25.5">
      <c r="A317" s="265" t="s">
        <v>158</v>
      </c>
      <c r="B317" s="264" t="s">
        <v>472</v>
      </c>
      <c r="C317" s="259" t="s">
        <v>473</v>
      </c>
      <c r="D317" s="259" t="s">
        <v>474</v>
      </c>
      <c r="E317" s="260" t="s">
        <v>475</v>
      </c>
      <c r="F317" s="259" t="s">
        <v>476</v>
      </c>
      <c r="G317" s="259" t="s">
        <v>11</v>
      </c>
      <c r="H317" s="261" t="s">
        <v>477</v>
      </c>
    </row>
    <row r="318" spans="1:8">
      <c r="A318" s="437" t="str">
        <f>Mapa!F45</f>
        <v>Seguridad en el manejo de las claves por parte de los usuarios.</v>
      </c>
      <c r="B318" s="564"/>
      <c r="C318" s="567"/>
      <c r="D318" s="570"/>
      <c r="E318" s="262" t="s">
        <v>478</v>
      </c>
      <c r="F318" s="263"/>
      <c r="G318" s="263"/>
      <c r="H318" s="573">
        <f>SUM(F318:F324)</f>
        <v>0</v>
      </c>
    </row>
    <row r="319" spans="1:8">
      <c r="A319" s="437"/>
      <c r="B319" s="565"/>
      <c r="C319" s="568"/>
      <c r="D319" s="571"/>
      <c r="E319" s="262" t="s">
        <v>479</v>
      </c>
      <c r="F319" s="263"/>
      <c r="G319" s="263"/>
      <c r="H319" s="574"/>
    </row>
    <row r="320" spans="1:8">
      <c r="A320" s="437"/>
      <c r="B320" s="565"/>
      <c r="C320" s="568"/>
      <c r="D320" s="571"/>
      <c r="E320" s="262" t="s">
        <v>480</v>
      </c>
      <c r="F320" s="263"/>
      <c r="G320" s="263"/>
      <c r="H320" s="574"/>
    </row>
    <row r="321" spans="1:8">
      <c r="A321" s="437"/>
      <c r="B321" s="565"/>
      <c r="C321" s="568"/>
      <c r="D321" s="571"/>
      <c r="E321" s="262" t="s">
        <v>481</v>
      </c>
      <c r="F321" s="263"/>
      <c r="G321" s="263"/>
      <c r="H321" s="574"/>
    </row>
    <row r="322" spans="1:8">
      <c r="A322" s="437"/>
      <c r="B322" s="565"/>
      <c r="C322" s="568"/>
      <c r="D322" s="571"/>
      <c r="E322" s="262" t="s">
        <v>482</v>
      </c>
      <c r="F322" s="263"/>
      <c r="G322" s="263"/>
      <c r="H322" s="574"/>
    </row>
    <row r="323" spans="1:8">
      <c r="A323" s="437"/>
      <c r="B323" s="565"/>
      <c r="C323" s="568"/>
      <c r="D323" s="571"/>
      <c r="E323" s="262" t="s">
        <v>483</v>
      </c>
      <c r="F323" s="263"/>
      <c r="G323" s="263"/>
      <c r="H323" s="574"/>
    </row>
    <row r="324" spans="1:8">
      <c r="A324" s="437"/>
      <c r="B324" s="566"/>
      <c r="C324" s="569"/>
      <c r="D324" s="572"/>
      <c r="E324" s="262" t="s">
        <v>484</v>
      </c>
      <c r="F324" s="263"/>
      <c r="G324" s="263"/>
      <c r="H324" s="574"/>
    </row>
    <row r="325" spans="1:8">
      <c r="A325" s="280">
        <f>Mapa!E46</f>
        <v>37</v>
      </c>
    </row>
    <row r="326" spans="1:8" ht="25.5">
      <c r="A326" s="265" t="s">
        <v>158</v>
      </c>
      <c r="B326" s="264" t="s">
        <v>472</v>
      </c>
      <c r="C326" s="259" t="s">
        <v>473</v>
      </c>
      <c r="D326" s="259" t="s">
        <v>474</v>
      </c>
      <c r="E326" s="260" t="s">
        <v>475</v>
      </c>
      <c r="F326" s="259" t="s">
        <v>476</v>
      </c>
      <c r="G326" s="259" t="s">
        <v>11</v>
      </c>
      <c r="H326" s="261" t="s">
        <v>477</v>
      </c>
    </row>
    <row r="327" spans="1:8">
      <c r="A327" s="437" t="str">
        <f>Mapa!F46</f>
        <v>- Realizar cambios en la información favoreciendo intereses personales. 
- Cambiar o tergiversar información.
- Ocultar a la ciudadanía la información de carácter  público</v>
      </c>
      <c r="B327" s="564"/>
      <c r="C327" s="567"/>
      <c r="D327" s="570"/>
      <c r="E327" s="262" t="s">
        <v>478</v>
      </c>
      <c r="F327" s="263"/>
      <c r="G327" s="263"/>
      <c r="H327" s="573">
        <f>SUM(F327:F333)</f>
        <v>0</v>
      </c>
    </row>
    <row r="328" spans="1:8">
      <c r="A328" s="437"/>
      <c r="B328" s="565"/>
      <c r="C328" s="568"/>
      <c r="D328" s="571"/>
      <c r="E328" s="262" t="s">
        <v>479</v>
      </c>
      <c r="F328" s="263"/>
      <c r="G328" s="263"/>
      <c r="H328" s="574"/>
    </row>
    <row r="329" spans="1:8">
      <c r="A329" s="437"/>
      <c r="B329" s="565"/>
      <c r="C329" s="568"/>
      <c r="D329" s="571"/>
      <c r="E329" s="262" t="s">
        <v>480</v>
      </c>
      <c r="F329" s="263"/>
      <c r="G329" s="263"/>
      <c r="H329" s="574"/>
    </row>
    <row r="330" spans="1:8">
      <c r="A330" s="437"/>
      <c r="B330" s="565"/>
      <c r="C330" s="568"/>
      <c r="D330" s="571"/>
      <c r="E330" s="262" t="s">
        <v>481</v>
      </c>
      <c r="F330" s="263"/>
      <c r="G330" s="263"/>
      <c r="H330" s="574"/>
    </row>
    <row r="331" spans="1:8">
      <c r="A331" s="437"/>
      <c r="B331" s="565"/>
      <c r="C331" s="568"/>
      <c r="D331" s="571"/>
      <c r="E331" s="262" t="s">
        <v>482</v>
      </c>
      <c r="F331" s="263"/>
      <c r="G331" s="263"/>
      <c r="H331" s="574"/>
    </row>
    <row r="332" spans="1:8">
      <c r="A332" s="437"/>
      <c r="B332" s="565"/>
      <c r="C332" s="568"/>
      <c r="D332" s="571"/>
      <c r="E332" s="262" t="s">
        <v>483</v>
      </c>
      <c r="F332" s="263"/>
      <c r="G332" s="263"/>
      <c r="H332" s="574"/>
    </row>
    <row r="333" spans="1:8">
      <c r="A333" s="437"/>
      <c r="B333" s="566"/>
      <c r="C333" s="569"/>
      <c r="D333" s="572"/>
      <c r="E333" s="262" t="s">
        <v>484</v>
      </c>
      <c r="F333" s="263"/>
      <c r="G333" s="263"/>
      <c r="H333" s="574"/>
    </row>
    <row r="334" spans="1:8">
      <c r="A334" s="280">
        <f>Mapa!E47</f>
        <v>38</v>
      </c>
    </row>
    <row r="335" spans="1:8" ht="25.5">
      <c r="A335" s="265" t="s">
        <v>158</v>
      </c>
      <c r="B335" s="264" t="s">
        <v>472</v>
      </c>
      <c r="C335" s="259" t="s">
        <v>473</v>
      </c>
      <c r="D335" s="259" t="s">
        <v>474</v>
      </c>
      <c r="E335" s="260" t="s">
        <v>475</v>
      </c>
      <c r="F335" s="259" t="s">
        <v>476</v>
      </c>
      <c r="G335" s="259" t="s">
        <v>11</v>
      </c>
      <c r="H335" s="261" t="s">
        <v>477</v>
      </c>
    </row>
    <row r="336" spans="1:8">
      <c r="A336" s="437" t="str">
        <f>Mapa!F47</f>
        <v>En el trámite de expediente puede presentarse bien sea el hurto, robo o pérdida de expedientes completos o la mutilación de folios, lo cual podría entorpecer la disponibilidad, veracidad y exactitud de la información.</v>
      </c>
      <c r="B336" s="564"/>
      <c r="C336" s="567"/>
      <c r="D336" s="570"/>
      <c r="E336" s="262" t="s">
        <v>478</v>
      </c>
      <c r="F336" s="263"/>
      <c r="G336" s="263"/>
      <c r="H336" s="573">
        <f>SUM(F336:F342)</f>
        <v>0</v>
      </c>
    </row>
    <row r="337" spans="1:8">
      <c r="A337" s="437"/>
      <c r="B337" s="565"/>
      <c r="C337" s="568"/>
      <c r="D337" s="571"/>
      <c r="E337" s="262" t="s">
        <v>479</v>
      </c>
      <c r="F337" s="263"/>
      <c r="G337" s="263"/>
      <c r="H337" s="574"/>
    </row>
    <row r="338" spans="1:8">
      <c r="A338" s="437"/>
      <c r="B338" s="565"/>
      <c r="C338" s="568"/>
      <c r="D338" s="571"/>
      <c r="E338" s="262" t="s">
        <v>480</v>
      </c>
      <c r="F338" s="263"/>
      <c r="G338" s="263"/>
      <c r="H338" s="574"/>
    </row>
    <row r="339" spans="1:8">
      <c r="A339" s="437"/>
      <c r="B339" s="565"/>
      <c r="C339" s="568"/>
      <c r="D339" s="571"/>
      <c r="E339" s="262" t="s">
        <v>481</v>
      </c>
      <c r="F339" s="263"/>
      <c r="G339" s="263"/>
      <c r="H339" s="574"/>
    </row>
    <row r="340" spans="1:8">
      <c r="A340" s="437"/>
      <c r="B340" s="565"/>
      <c r="C340" s="568"/>
      <c r="D340" s="571"/>
      <c r="E340" s="262" t="s">
        <v>482</v>
      </c>
      <c r="F340" s="263"/>
      <c r="G340" s="263"/>
      <c r="H340" s="574"/>
    </row>
    <row r="341" spans="1:8">
      <c r="A341" s="437"/>
      <c r="B341" s="565"/>
      <c r="C341" s="568"/>
      <c r="D341" s="571"/>
      <c r="E341" s="262" t="s">
        <v>483</v>
      </c>
      <c r="F341" s="263"/>
      <c r="G341" s="263"/>
      <c r="H341" s="574"/>
    </row>
    <row r="342" spans="1:8">
      <c r="A342" s="437"/>
      <c r="B342" s="566"/>
      <c r="C342" s="569"/>
      <c r="D342" s="572"/>
      <c r="E342" s="262" t="s">
        <v>484</v>
      </c>
      <c r="F342" s="263"/>
      <c r="G342" s="263"/>
      <c r="H342" s="574"/>
    </row>
    <row r="343" spans="1:8">
      <c r="A343" s="280">
        <f>Mapa!E48</f>
        <v>39</v>
      </c>
    </row>
    <row r="344" spans="1:8" ht="25.5">
      <c r="A344" s="265" t="s">
        <v>158</v>
      </c>
      <c r="B344" s="264" t="s">
        <v>472</v>
      </c>
      <c r="C344" s="259" t="s">
        <v>473</v>
      </c>
      <c r="D344" s="259" t="s">
        <v>474</v>
      </c>
      <c r="E344" s="260" t="s">
        <v>475</v>
      </c>
      <c r="F344" s="259" t="s">
        <v>476</v>
      </c>
      <c r="G344" s="259" t="s">
        <v>11</v>
      </c>
      <c r="H344" s="261" t="s">
        <v>477</v>
      </c>
    </row>
    <row r="345" spans="1:8">
      <c r="A345" s="437" t="str">
        <f>Mapa!F48</f>
        <v>No presentar exigencias y rigurosidad en el manejo documental, archivo y pérdida de algún expediente con el fin de favorecer intereses personales,</v>
      </c>
      <c r="B345" s="564"/>
      <c r="C345" s="567"/>
      <c r="D345" s="570"/>
      <c r="E345" s="262" t="s">
        <v>478</v>
      </c>
      <c r="F345" s="263"/>
      <c r="G345" s="263"/>
      <c r="H345" s="573">
        <f>SUM(F345:F351)</f>
        <v>0</v>
      </c>
    </row>
    <row r="346" spans="1:8">
      <c r="A346" s="437"/>
      <c r="B346" s="565"/>
      <c r="C346" s="568"/>
      <c r="D346" s="571"/>
      <c r="E346" s="262" t="s">
        <v>479</v>
      </c>
      <c r="F346" s="263"/>
      <c r="G346" s="263"/>
      <c r="H346" s="574"/>
    </row>
    <row r="347" spans="1:8">
      <c r="A347" s="437"/>
      <c r="B347" s="565"/>
      <c r="C347" s="568"/>
      <c r="D347" s="571"/>
      <c r="E347" s="262" t="s">
        <v>480</v>
      </c>
      <c r="F347" s="263"/>
      <c r="G347" s="263"/>
      <c r="H347" s="574"/>
    </row>
    <row r="348" spans="1:8">
      <c r="A348" s="437"/>
      <c r="B348" s="565"/>
      <c r="C348" s="568"/>
      <c r="D348" s="571"/>
      <c r="E348" s="262" t="s">
        <v>481</v>
      </c>
      <c r="F348" s="263"/>
      <c r="G348" s="263"/>
      <c r="H348" s="574"/>
    </row>
    <row r="349" spans="1:8">
      <c r="A349" s="437"/>
      <c r="B349" s="565"/>
      <c r="C349" s="568"/>
      <c r="D349" s="571"/>
      <c r="E349" s="262" t="s">
        <v>482</v>
      </c>
      <c r="F349" s="263"/>
      <c r="G349" s="263"/>
      <c r="H349" s="574"/>
    </row>
    <row r="350" spans="1:8">
      <c r="A350" s="437"/>
      <c r="B350" s="565"/>
      <c r="C350" s="568"/>
      <c r="D350" s="571"/>
      <c r="E350" s="262" t="s">
        <v>483</v>
      </c>
      <c r="F350" s="263"/>
      <c r="G350" s="263"/>
      <c r="H350" s="574"/>
    </row>
    <row r="351" spans="1:8">
      <c r="A351" s="437"/>
      <c r="B351" s="566"/>
      <c r="C351" s="569"/>
      <c r="D351" s="572"/>
      <c r="E351" s="262" t="s">
        <v>484</v>
      </c>
      <c r="F351" s="263"/>
      <c r="G351" s="263"/>
      <c r="H351" s="574"/>
    </row>
    <row r="352" spans="1:8">
      <c r="A352" s="280">
        <f>Mapa!E49</f>
        <v>40</v>
      </c>
    </row>
    <row r="353" spans="1:8" ht="25.5">
      <c r="A353" s="265" t="s">
        <v>158</v>
      </c>
      <c r="B353" s="264" t="s">
        <v>472</v>
      </c>
      <c r="C353" s="259" t="s">
        <v>473</v>
      </c>
      <c r="D353" s="259" t="s">
        <v>474</v>
      </c>
      <c r="E353" s="260" t="s">
        <v>475</v>
      </c>
      <c r="F353" s="259" t="s">
        <v>476</v>
      </c>
      <c r="G353" s="259" t="s">
        <v>11</v>
      </c>
      <c r="H353" s="261" t="s">
        <v>477</v>
      </c>
    </row>
    <row r="354" spans="1:8">
      <c r="A354" s="437" t="str">
        <f>Mapa!F49</f>
        <v>No se incluyen las incapacidades por enfermedad general o de tipo Profesional a los aplicativos PERNO y Aportes en linea</v>
      </c>
      <c r="B354" s="564" t="s">
        <v>615</v>
      </c>
      <c r="C354" s="567"/>
      <c r="D354" s="570"/>
      <c r="E354" s="262" t="s">
        <v>478</v>
      </c>
      <c r="F354" s="300">
        <v>15</v>
      </c>
      <c r="G354" s="300"/>
      <c r="H354" s="573">
        <f>SUM(F354:F360)</f>
        <v>40</v>
      </c>
    </row>
    <row r="355" spans="1:8">
      <c r="A355" s="437"/>
      <c r="B355" s="565"/>
      <c r="C355" s="568"/>
      <c r="D355" s="571"/>
      <c r="E355" s="262" t="s">
        <v>479</v>
      </c>
      <c r="F355" s="300">
        <v>5</v>
      </c>
      <c r="G355" s="300"/>
      <c r="H355" s="574"/>
    </row>
    <row r="356" spans="1:8">
      <c r="A356" s="437"/>
      <c r="B356" s="565"/>
      <c r="C356" s="568"/>
      <c r="D356" s="571"/>
      <c r="E356" s="262" t="s">
        <v>480</v>
      </c>
      <c r="F356" s="300"/>
      <c r="G356" s="300">
        <v>0</v>
      </c>
      <c r="H356" s="574"/>
    </row>
    <row r="357" spans="1:8">
      <c r="A357" s="437"/>
      <c r="B357" s="565"/>
      <c r="C357" s="568"/>
      <c r="D357" s="571"/>
      <c r="E357" s="262" t="s">
        <v>481</v>
      </c>
      <c r="F357" s="300">
        <v>10</v>
      </c>
      <c r="G357" s="300"/>
      <c r="H357" s="574"/>
    </row>
    <row r="358" spans="1:8">
      <c r="A358" s="437"/>
      <c r="B358" s="565"/>
      <c r="C358" s="568"/>
      <c r="D358" s="571"/>
      <c r="E358" s="262" t="s">
        <v>482</v>
      </c>
      <c r="F358" s="300"/>
      <c r="G358" s="300">
        <v>0</v>
      </c>
      <c r="H358" s="574"/>
    </row>
    <row r="359" spans="1:8">
      <c r="A359" s="437"/>
      <c r="B359" s="565"/>
      <c r="C359" s="568"/>
      <c r="D359" s="571"/>
      <c r="E359" s="262" t="s">
        <v>483</v>
      </c>
      <c r="F359" s="300">
        <v>10</v>
      </c>
      <c r="G359" s="300"/>
      <c r="H359" s="574"/>
    </row>
    <row r="360" spans="1:8">
      <c r="A360" s="437"/>
      <c r="B360" s="566"/>
      <c r="C360" s="569"/>
      <c r="D360" s="572"/>
      <c r="E360" s="262" t="s">
        <v>484</v>
      </c>
      <c r="F360" s="300"/>
      <c r="G360" s="300">
        <v>0</v>
      </c>
      <c r="H360" s="574"/>
    </row>
    <row r="361" spans="1:8">
      <c r="A361" s="280">
        <f>Mapa!E50</f>
        <v>41</v>
      </c>
    </row>
    <row r="362" spans="1:8" ht="25.5">
      <c r="A362" s="265" t="s">
        <v>158</v>
      </c>
      <c r="B362" s="264" t="s">
        <v>472</v>
      </c>
      <c r="C362" s="259" t="s">
        <v>473</v>
      </c>
      <c r="D362" s="259" t="s">
        <v>474</v>
      </c>
      <c r="E362" s="260" t="s">
        <v>475</v>
      </c>
      <c r="F362" s="259" t="s">
        <v>476</v>
      </c>
      <c r="G362" s="259" t="s">
        <v>11</v>
      </c>
      <c r="H362" s="261" t="s">
        <v>477</v>
      </c>
    </row>
    <row r="363" spans="1:8">
      <c r="A363" s="437" t="str">
        <f>Mapa!F50</f>
        <v xml:space="preserve">No gestionar oportunamente incpacidades mayores a 90 días ante las entidades pertinentes  </v>
      </c>
      <c r="B363" s="564" t="s">
        <v>615</v>
      </c>
      <c r="C363" s="567"/>
      <c r="D363" s="570"/>
      <c r="E363" s="262" t="s">
        <v>478</v>
      </c>
      <c r="F363" s="300">
        <v>15</v>
      </c>
      <c r="G363" s="300"/>
      <c r="H363" s="573">
        <f>SUM(F363:F369)</f>
        <v>85</v>
      </c>
    </row>
    <row r="364" spans="1:8">
      <c r="A364" s="437"/>
      <c r="B364" s="565"/>
      <c r="C364" s="568"/>
      <c r="D364" s="571"/>
      <c r="E364" s="262" t="s">
        <v>479</v>
      </c>
      <c r="F364" s="300">
        <v>5</v>
      </c>
      <c r="G364" s="300"/>
      <c r="H364" s="574"/>
    </row>
    <row r="365" spans="1:8">
      <c r="A365" s="437"/>
      <c r="B365" s="565"/>
      <c r="C365" s="568"/>
      <c r="D365" s="571"/>
      <c r="E365" s="262" t="s">
        <v>480</v>
      </c>
      <c r="F365" s="300"/>
      <c r="G365" s="300">
        <v>0</v>
      </c>
      <c r="H365" s="574"/>
    </row>
    <row r="366" spans="1:8">
      <c r="A366" s="437"/>
      <c r="B366" s="565"/>
      <c r="C366" s="568"/>
      <c r="D366" s="571"/>
      <c r="E366" s="262" t="s">
        <v>481</v>
      </c>
      <c r="F366" s="300">
        <v>10</v>
      </c>
      <c r="G366" s="300"/>
      <c r="H366" s="574"/>
    </row>
    <row r="367" spans="1:8">
      <c r="A367" s="437"/>
      <c r="B367" s="565"/>
      <c r="C367" s="568"/>
      <c r="D367" s="571"/>
      <c r="E367" s="262" t="s">
        <v>482</v>
      </c>
      <c r="F367" s="300">
        <v>15</v>
      </c>
      <c r="G367" s="300"/>
      <c r="H367" s="574"/>
    </row>
    <row r="368" spans="1:8">
      <c r="A368" s="437"/>
      <c r="B368" s="565"/>
      <c r="C368" s="568"/>
      <c r="D368" s="571"/>
      <c r="E368" s="262" t="s">
        <v>483</v>
      </c>
      <c r="F368" s="300">
        <v>10</v>
      </c>
      <c r="G368" s="300"/>
      <c r="H368" s="574"/>
    </row>
    <row r="369" spans="1:8">
      <c r="A369" s="437"/>
      <c r="B369" s="566"/>
      <c r="C369" s="569"/>
      <c r="D369" s="572"/>
      <c r="E369" s="262" t="s">
        <v>484</v>
      </c>
      <c r="F369" s="300">
        <v>30</v>
      </c>
      <c r="G369" s="300"/>
      <c r="H369" s="574"/>
    </row>
    <row r="370" spans="1:8">
      <c r="A370" s="280">
        <f>Mapa!E51</f>
        <v>42</v>
      </c>
    </row>
    <row r="371" spans="1:8" ht="25.5">
      <c r="A371" s="265" t="s">
        <v>158</v>
      </c>
      <c r="B371" s="264" t="s">
        <v>472</v>
      </c>
      <c r="C371" s="259" t="s">
        <v>473</v>
      </c>
      <c r="D371" s="259" t="s">
        <v>474</v>
      </c>
      <c r="E371" s="260" t="s">
        <v>475</v>
      </c>
      <c r="F371" s="259" t="s">
        <v>476</v>
      </c>
      <c r="G371" s="259" t="s">
        <v>11</v>
      </c>
      <c r="H371" s="261" t="s">
        <v>477</v>
      </c>
    </row>
    <row r="372" spans="1:8">
      <c r="A372" s="437" t="str">
        <f>Mapa!F51</f>
        <v xml:space="preserve">Se digita información errada en el momento de expedir la orden de pagos de nómina, aportes parafiscales y cesantías, ocasionando anulaciones de RA. </v>
      </c>
      <c r="B372" s="564" t="s">
        <v>615</v>
      </c>
      <c r="C372" s="567"/>
      <c r="D372" s="570"/>
      <c r="E372" s="262" t="s">
        <v>478</v>
      </c>
      <c r="F372" s="300">
        <v>15</v>
      </c>
      <c r="G372" s="300"/>
      <c r="H372" s="573">
        <f>SUM(F372:F378)</f>
        <v>90</v>
      </c>
    </row>
    <row r="373" spans="1:8">
      <c r="A373" s="437"/>
      <c r="B373" s="565"/>
      <c r="C373" s="568"/>
      <c r="D373" s="571"/>
      <c r="E373" s="262" t="s">
        <v>479</v>
      </c>
      <c r="F373" s="300">
        <v>5</v>
      </c>
      <c r="G373" s="300"/>
      <c r="H373" s="574"/>
    </row>
    <row r="374" spans="1:8">
      <c r="A374" s="437"/>
      <c r="B374" s="565"/>
      <c r="C374" s="568"/>
      <c r="D374" s="571"/>
      <c r="E374" s="262" t="s">
        <v>480</v>
      </c>
      <c r="F374" s="300">
        <v>15</v>
      </c>
      <c r="G374" s="300"/>
      <c r="H374" s="574"/>
    </row>
    <row r="375" spans="1:8">
      <c r="A375" s="437"/>
      <c r="B375" s="565"/>
      <c r="C375" s="568"/>
      <c r="D375" s="571"/>
      <c r="E375" s="262" t="s">
        <v>481</v>
      </c>
      <c r="F375" s="300"/>
      <c r="G375" s="300">
        <v>0</v>
      </c>
      <c r="H375" s="574"/>
    </row>
    <row r="376" spans="1:8">
      <c r="A376" s="437"/>
      <c r="B376" s="565"/>
      <c r="C376" s="568"/>
      <c r="D376" s="571"/>
      <c r="E376" s="262" t="s">
        <v>482</v>
      </c>
      <c r="F376" s="300">
        <v>15</v>
      </c>
      <c r="G376" s="300"/>
      <c r="H376" s="574"/>
    </row>
    <row r="377" spans="1:8">
      <c r="A377" s="437"/>
      <c r="B377" s="565"/>
      <c r="C377" s="568"/>
      <c r="D377" s="571"/>
      <c r="E377" s="262" t="s">
        <v>483</v>
      </c>
      <c r="F377" s="300">
        <v>10</v>
      </c>
      <c r="G377" s="300"/>
      <c r="H377" s="574"/>
    </row>
    <row r="378" spans="1:8">
      <c r="A378" s="437"/>
      <c r="B378" s="566"/>
      <c r="C378" s="569"/>
      <c r="D378" s="572"/>
      <c r="E378" s="262" t="s">
        <v>484</v>
      </c>
      <c r="F378" s="300">
        <v>30</v>
      </c>
      <c r="G378" s="300"/>
      <c r="H378" s="574"/>
    </row>
    <row r="379" spans="1:8">
      <c r="A379" s="280">
        <f>Mapa!E52</f>
        <v>43</v>
      </c>
    </row>
    <row r="380" spans="1:8" ht="25.5">
      <c r="A380" s="265" t="s">
        <v>158</v>
      </c>
      <c r="B380" s="264" t="s">
        <v>472</v>
      </c>
      <c r="C380" s="259" t="s">
        <v>473</v>
      </c>
      <c r="D380" s="259" t="s">
        <v>474</v>
      </c>
      <c r="E380" s="260" t="s">
        <v>475</v>
      </c>
      <c r="F380" s="259" t="s">
        <v>476</v>
      </c>
      <c r="G380" s="259" t="s">
        <v>11</v>
      </c>
      <c r="H380" s="261" t="s">
        <v>477</v>
      </c>
    </row>
    <row r="381" spans="1:8">
      <c r="A381" s="437" t="str">
        <f>Mapa!F52</f>
        <v>Debido a la no actualización del convenio interadministrativo de transferencia tecnológica entre el Concejo de Bogotá y la Secretaría de Hacienda Distrital, se puede generar pagos que no cuentan con la normatividad vigente.</v>
      </c>
      <c r="B381" s="564" t="s">
        <v>615</v>
      </c>
      <c r="C381" s="567"/>
      <c r="D381" s="570"/>
      <c r="E381" s="262" t="s">
        <v>478</v>
      </c>
      <c r="F381" s="300">
        <v>15</v>
      </c>
      <c r="G381" s="300"/>
      <c r="H381" s="573">
        <f>SUM(F381:F387)</f>
        <v>90</v>
      </c>
    </row>
    <row r="382" spans="1:8">
      <c r="A382" s="437"/>
      <c r="B382" s="565"/>
      <c r="C382" s="568"/>
      <c r="D382" s="571"/>
      <c r="E382" s="262" t="s">
        <v>479</v>
      </c>
      <c r="F382" s="300">
        <v>5</v>
      </c>
      <c r="G382" s="300"/>
      <c r="H382" s="574"/>
    </row>
    <row r="383" spans="1:8">
      <c r="A383" s="437"/>
      <c r="B383" s="565"/>
      <c r="C383" s="568"/>
      <c r="D383" s="571"/>
      <c r="E383" s="262" t="s">
        <v>480</v>
      </c>
      <c r="F383" s="300">
        <v>15</v>
      </c>
      <c r="G383" s="300"/>
      <c r="H383" s="574"/>
    </row>
    <row r="384" spans="1:8">
      <c r="A384" s="437"/>
      <c r="B384" s="565"/>
      <c r="C384" s="568"/>
      <c r="D384" s="571"/>
      <c r="E384" s="262" t="s">
        <v>481</v>
      </c>
      <c r="F384" s="300"/>
      <c r="G384" s="300">
        <v>0</v>
      </c>
      <c r="H384" s="574"/>
    </row>
    <row r="385" spans="1:8">
      <c r="A385" s="437"/>
      <c r="B385" s="565"/>
      <c r="C385" s="568"/>
      <c r="D385" s="571"/>
      <c r="E385" s="262" t="s">
        <v>482</v>
      </c>
      <c r="F385" s="300">
        <v>15</v>
      </c>
      <c r="G385" s="300"/>
      <c r="H385" s="574"/>
    </row>
    <row r="386" spans="1:8">
      <c r="A386" s="437"/>
      <c r="B386" s="565"/>
      <c r="C386" s="568"/>
      <c r="D386" s="571"/>
      <c r="E386" s="262" t="s">
        <v>483</v>
      </c>
      <c r="F386" s="300">
        <v>10</v>
      </c>
      <c r="G386" s="300"/>
      <c r="H386" s="574"/>
    </row>
    <row r="387" spans="1:8">
      <c r="A387" s="437"/>
      <c r="B387" s="566"/>
      <c r="C387" s="569"/>
      <c r="D387" s="572"/>
      <c r="E387" s="262" t="s">
        <v>484</v>
      </c>
      <c r="F387" s="300">
        <v>30</v>
      </c>
      <c r="G387" s="300"/>
      <c r="H387" s="574"/>
    </row>
    <row r="388" spans="1:8">
      <c r="A388" s="280">
        <f>Mapa!E53</f>
        <v>44</v>
      </c>
    </row>
    <row r="389" spans="1:8" ht="25.5">
      <c r="A389" s="265" t="s">
        <v>158</v>
      </c>
      <c r="B389" s="264" t="s">
        <v>472</v>
      </c>
      <c r="C389" s="259" t="s">
        <v>473</v>
      </c>
      <c r="D389" s="259" t="s">
        <v>474</v>
      </c>
      <c r="E389" s="260" t="s">
        <v>475</v>
      </c>
      <c r="F389" s="259" t="s">
        <v>476</v>
      </c>
      <c r="G389" s="259" t="s">
        <v>11</v>
      </c>
      <c r="H389" s="261" t="s">
        <v>477</v>
      </c>
    </row>
    <row r="390" spans="1:8">
      <c r="A390" s="437" t="str">
        <f>Mapa!F53</f>
        <v>El no cumplimiento a la norma y guía de supervisión de contratos, puede ocasionar faltas graves de supervisión contractual.</v>
      </c>
      <c r="B390" s="564" t="s">
        <v>615</v>
      </c>
      <c r="C390" s="567"/>
      <c r="D390" s="570"/>
      <c r="E390" s="262" t="s">
        <v>478</v>
      </c>
      <c r="F390" s="300">
        <v>15</v>
      </c>
      <c r="G390" s="300"/>
      <c r="H390" s="573">
        <f>SUM(F390:F396)</f>
        <v>85</v>
      </c>
    </row>
    <row r="391" spans="1:8">
      <c r="A391" s="437"/>
      <c r="B391" s="565"/>
      <c r="C391" s="568"/>
      <c r="D391" s="571"/>
      <c r="E391" s="262" t="s">
        <v>479</v>
      </c>
      <c r="F391" s="300">
        <v>5</v>
      </c>
      <c r="G391" s="300"/>
      <c r="H391" s="574"/>
    </row>
    <row r="392" spans="1:8">
      <c r="A392" s="437"/>
      <c r="B392" s="565"/>
      <c r="C392" s="568"/>
      <c r="D392" s="571"/>
      <c r="E392" s="262" t="s">
        <v>480</v>
      </c>
      <c r="F392" s="300"/>
      <c r="G392" s="300">
        <v>0</v>
      </c>
      <c r="H392" s="574"/>
    </row>
    <row r="393" spans="1:8">
      <c r="A393" s="437"/>
      <c r="B393" s="565"/>
      <c r="C393" s="568"/>
      <c r="D393" s="571"/>
      <c r="E393" s="262" t="s">
        <v>481</v>
      </c>
      <c r="F393" s="300">
        <v>10</v>
      </c>
      <c r="G393" s="300"/>
      <c r="H393" s="574"/>
    </row>
    <row r="394" spans="1:8">
      <c r="A394" s="437"/>
      <c r="B394" s="565"/>
      <c r="C394" s="568"/>
      <c r="D394" s="571"/>
      <c r="E394" s="262" t="s">
        <v>482</v>
      </c>
      <c r="F394" s="300">
        <v>15</v>
      </c>
      <c r="G394" s="300"/>
      <c r="H394" s="574"/>
    </row>
    <row r="395" spans="1:8">
      <c r="A395" s="437"/>
      <c r="B395" s="565"/>
      <c r="C395" s="568"/>
      <c r="D395" s="571"/>
      <c r="E395" s="262" t="s">
        <v>483</v>
      </c>
      <c r="F395" s="300">
        <v>10</v>
      </c>
      <c r="G395" s="300"/>
      <c r="H395" s="574"/>
    </row>
    <row r="396" spans="1:8">
      <c r="A396" s="437"/>
      <c r="B396" s="566"/>
      <c r="C396" s="569"/>
      <c r="D396" s="572"/>
      <c r="E396" s="262" t="s">
        <v>484</v>
      </c>
      <c r="F396" s="300">
        <v>30</v>
      </c>
      <c r="G396" s="300"/>
      <c r="H396" s="574"/>
    </row>
    <row r="397" spans="1:8">
      <c r="A397" s="280">
        <f>Mapa!E54</f>
        <v>45</v>
      </c>
    </row>
    <row r="398" spans="1:8" ht="25.5">
      <c r="A398" s="265" t="s">
        <v>158</v>
      </c>
      <c r="B398" s="264" t="s">
        <v>472</v>
      </c>
      <c r="C398" s="259" t="s">
        <v>473</v>
      </c>
      <c r="D398" s="259" t="s">
        <v>474</v>
      </c>
      <c r="E398" s="260" t="s">
        <v>475</v>
      </c>
      <c r="F398" s="259" t="s">
        <v>476</v>
      </c>
      <c r="G398" s="259" t="s">
        <v>11</v>
      </c>
      <c r="H398" s="261" t="s">
        <v>477</v>
      </c>
    </row>
    <row r="399" spans="1:8">
      <c r="A399" s="437" t="str">
        <f>Mapa!F54</f>
        <v>No dar a conocer oportunamente irregularidades evidenciadas en la Entidad a los Entes de Control</v>
      </c>
      <c r="B399" s="564"/>
      <c r="C399" s="567"/>
      <c r="D399" s="570"/>
      <c r="E399" s="262" t="s">
        <v>478</v>
      </c>
      <c r="F399" s="263"/>
      <c r="G399" s="263"/>
      <c r="H399" s="573">
        <f>SUM(F399:F405)</f>
        <v>0</v>
      </c>
    </row>
    <row r="400" spans="1:8">
      <c r="A400" s="437"/>
      <c r="B400" s="565"/>
      <c r="C400" s="568"/>
      <c r="D400" s="571"/>
      <c r="E400" s="262" t="s">
        <v>479</v>
      </c>
      <c r="F400" s="263"/>
      <c r="G400" s="263"/>
      <c r="H400" s="574"/>
    </row>
    <row r="401" spans="1:8">
      <c r="A401" s="437"/>
      <c r="B401" s="565"/>
      <c r="C401" s="568"/>
      <c r="D401" s="571"/>
      <c r="E401" s="262" t="s">
        <v>480</v>
      </c>
      <c r="F401" s="263"/>
      <c r="G401" s="263"/>
      <c r="H401" s="574"/>
    </row>
    <row r="402" spans="1:8">
      <c r="A402" s="437"/>
      <c r="B402" s="565"/>
      <c r="C402" s="568"/>
      <c r="D402" s="571"/>
      <c r="E402" s="262" t="s">
        <v>481</v>
      </c>
      <c r="F402" s="263"/>
      <c r="G402" s="263"/>
      <c r="H402" s="574"/>
    </row>
    <row r="403" spans="1:8">
      <c r="A403" s="437"/>
      <c r="B403" s="565"/>
      <c r="C403" s="568"/>
      <c r="D403" s="571"/>
      <c r="E403" s="262" t="s">
        <v>482</v>
      </c>
      <c r="F403" s="263"/>
      <c r="G403" s="263"/>
      <c r="H403" s="574"/>
    </row>
    <row r="404" spans="1:8">
      <c r="A404" s="437"/>
      <c r="B404" s="565"/>
      <c r="C404" s="568"/>
      <c r="D404" s="571"/>
      <c r="E404" s="262" t="s">
        <v>483</v>
      </c>
      <c r="F404" s="263"/>
      <c r="G404" s="263"/>
      <c r="H404" s="574"/>
    </row>
    <row r="405" spans="1:8">
      <c r="A405" s="437"/>
      <c r="B405" s="566"/>
      <c r="C405" s="569"/>
      <c r="D405" s="572"/>
      <c r="E405" s="262" t="s">
        <v>484</v>
      </c>
      <c r="F405" s="263"/>
      <c r="G405" s="263"/>
      <c r="H405" s="574"/>
    </row>
    <row r="406" spans="1:8">
      <c r="A406" s="280">
        <f>Mapa!E55</f>
        <v>46</v>
      </c>
    </row>
    <row r="407" spans="1:8" ht="25.5">
      <c r="A407" s="265" t="s">
        <v>158</v>
      </c>
      <c r="B407" s="264" t="s">
        <v>472</v>
      </c>
      <c r="C407" s="259" t="s">
        <v>473</v>
      </c>
      <c r="D407" s="259" t="s">
        <v>474</v>
      </c>
      <c r="E407" s="260" t="s">
        <v>475</v>
      </c>
      <c r="F407" s="259" t="s">
        <v>476</v>
      </c>
      <c r="G407" s="259" t="s">
        <v>11</v>
      </c>
      <c r="H407" s="261" t="s">
        <v>477</v>
      </c>
    </row>
    <row r="408" spans="1:8">
      <c r="A408" s="437" t="str">
        <f>Mapa!F55</f>
        <v>Presentar en los informes información imprecisa e incompleta a los entes externos</v>
      </c>
      <c r="B408" s="564"/>
      <c r="C408" s="567"/>
      <c r="D408" s="570"/>
      <c r="E408" s="262" t="s">
        <v>478</v>
      </c>
      <c r="F408" s="263"/>
      <c r="G408" s="263"/>
      <c r="H408" s="573">
        <f>SUM(F408:F414)</f>
        <v>0</v>
      </c>
    </row>
    <row r="409" spans="1:8">
      <c r="A409" s="437"/>
      <c r="B409" s="565"/>
      <c r="C409" s="568"/>
      <c r="D409" s="571"/>
      <c r="E409" s="262" t="s">
        <v>479</v>
      </c>
      <c r="F409" s="263"/>
      <c r="G409" s="263"/>
      <c r="H409" s="574"/>
    </row>
    <row r="410" spans="1:8">
      <c r="A410" s="437"/>
      <c r="B410" s="565"/>
      <c r="C410" s="568"/>
      <c r="D410" s="571"/>
      <c r="E410" s="262" t="s">
        <v>480</v>
      </c>
      <c r="F410" s="263"/>
      <c r="G410" s="263"/>
      <c r="H410" s="574"/>
    </row>
    <row r="411" spans="1:8">
      <c r="A411" s="437"/>
      <c r="B411" s="565"/>
      <c r="C411" s="568"/>
      <c r="D411" s="571"/>
      <c r="E411" s="262" t="s">
        <v>481</v>
      </c>
      <c r="F411" s="263"/>
      <c r="G411" s="263"/>
      <c r="H411" s="574"/>
    </row>
    <row r="412" spans="1:8">
      <c r="A412" s="437"/>
      <c r="B412" s="565"/>
      <c r="C412" s="568"/>
      <c r="D412" s="571"/>
      <c r="E412" s="262" t="s">
        <v>482</v>
      </c>
      <c r="F412" s="263"/>
      <c r="G412" s="263"/>
      <c r="H412" s="574"/>
    </row>
    <row r="413" spans="1:8">
      <c r="A413" s="437"/>
      <c r="B413" s="565"/>
      <c r="C413" s="568"/>
      <c r="D413" s="571"/>
      <c r="E413" s="262" t="s">
        <v>483</v>
      </c>
      <c r="F413" s="263"/>
      <c r="G413" s="263"/>
      <c r="H413" s="574"/>
    </row>
    <row r="414" spans="1:8">
      <c r="A414" s="437"/>
      <c r="B414" s="566"/>
      <c r="C414" s="569"/>
      <c r="D414" s="572"/>
      <c r="E414" s="262" t="s">
        <v>484</v>
      </c>
      <c r="F414" s="263"/>
      <c r="G414" s="263"/>
      <c r="H414" s="574"/>
    </row>
    <row r="415" spans="1:8">
      <c r="A415" s="280">
        <f>Mapa!E56</f>
        <v>47</v>
      </c>
    </row>
    <row r="416" spans="1:8" ht="25.5">
      <c r="A416" s="265" t="s">
        <v>158</v>
      </c>
      <c r="B416" s="264" t="s">
        <v>472</v>
      </c>
      <c r="C416" s="259" t="s">
        <v>473</v>
      </c>
      <c r="D416" s="259" t="s">
        <v>474</v>
      </c>
      <c r="E416" s="260" t="s">
        <v>475</v>
      </c>
      <c r="F416" s="259" t="s">
        <v>476</v>
      </c>
      <c r="G416" s="259" t="s">
        <v>11</v>
      </c>
      <c r="H416" s="261" t="s">
        <v>477</v>
      </c>
    </row>
    <row r="417" spans="1:8">
      <c r="A417" s="437" t="str">
        <f>Mapa!F56</f>
        <v>Tráfico de influencias en las auditorías.</v>
      </c>
      <c r="B417" s="564"/>
      <c r="C417" s="567"/>
      <c r="D417" s="570"/>
      <c r="E417" s="262" t="s">
        <v>478</v>
      </c>
      <c r="F417" s="263"/>
      <c r="G417" s="263"/>
      <c r="H417" s="573">
        <f>SUM(F417:F423)</f>
        <v>0</v>
      </c>
    </row>
    <row r="418" spans="1:8">
      <c r="A418" s="437"/>
      <c r="B418" s="565"/>
      <c r="C418" s="568"/>
      <c r="D418" s="571"/>
      <c r="E418" s="262" t="s">
        <v>479</v>
      </c>
      <c r="F418" s="263"/>
      <c r="G418" s="263"/>
      <c r="H418" s="574"/>
    </row>
    <row r="419" spans="1:8">
      <c r="A419" s="437"/>
      <c r="B419" s="565"/>
      <c r="C419" s="568"/>
      <c r="D419" s="571"/>
      <c r="E419" s="262" t="s">
        <v>480</v>
      </c>
      <c r="F419" s="263"/>
      <c r="G419" s="263"/>
      <c r="H419" s="574"/>
    </row>
    <row r="420" spans="1:8">
      <c r="A420" s="437"/>
      <c r="B420" s="565"/>
      <c r="C420" s="568"/>
      <c r="D420" s="571"/>
      <c r="E420" s="262" t="s">
        <v>481</v>
      </c>
      <c r="F420" s="263"/>
      <c r="G420" s="263"/>
      <c r="H420" s="574"/>
    </row>
    <row r="421" spans="1:8">
      <c r="A421" s="437"/>
      <c r="B421" s="565"/>
      <c r="C421" s="568"/>
      <c r="D421" s="571"/>
      <c r="E421" s="262" t="s">
        <v>482</v>
      </c>
      <c r="F421" s="263"/>
      <c r="G421" s="263"/>
      <c r="H421" s="574"/>
    </row>
    <row r="422" spans="1:8">
      <c r="A422" s="437"/>
      <c r="B422" s="565"/>
      <c r="C422" s="568"/>
      <c r="D422" s="571"/>
      <c r="E422" s="262" t="s">
        <v>483</v>
      </c>
      <c r="F422" s="263"/>
      <c r="G422" s="263"/>
      <c r="H422" s="574"/>
    </row>
    <row r="423" spans="1:8">
      <c r="A423" s="437"/>
      <c r="B423" s="566"/>
      <c r="C423" s="569"/>
      <c r="D423" s="572"/>
      <c r="E423" s="262" t="s">
        <v>484</v>
      </c>
      <c r="F423" s="263"/>
      <c r="G423" s="263"/>
      <c r="H423" s="574"/>
    </row>
  </sheetData>
  <mergeCells count="235">
    <mergeCell ref="A309:A315"/>
    <mergeCell ref="B309:B315"/>
    <mergeCell ref="C309:C315"/>
    <mergeCell ref="D309:D315"/>
    <mergeCell ref="H309:H315"/>
    <mergeCell ref="A3:A9"/>
    <mergeCell ref="B3:B9"/>
    <mergeCell ref="C3:C9"/>
    <mergeCell ref="H3:H9"/>
    <mergeCell ref="D3:D9"/>
    <mergeCell ref="A12:A18"/>
    <mergeCell ref="B12:B18"/>
    <mergeCell ref="C12:C18"/>
    <mergeCell ref="D12:D18"/>
    <mergeCell ref="H12:H18"/>
    <mergeCell ref="A21:A27"/>
    <mergeCell ref="B21:B27"/>
    <mergeCell ref="C21:C27"/>
    <mergeCell ref="D21:D27"/>
    <mergeCell ref="H21:H27"/>
    <mergeCell ref="A30:A36"/>
    <mergeCell ref="B30:B36"/>
    <mergeCell ref="C30:C36"/>
    <mergeCell ref="D30:D36"/>
    <mergeCell ref="H30:H36"/>
    <mergeCell ref="A39:A45"/>
    <mergeCell ref="B39:B45"/>
    <mergeCell ref="C39:C45"/>
    <mergeCell ref="D39:D45"/>
    <mergeCell ref="H39:H45"/>
    <mergeCell ref="A48:A54"/>
    <mergeCell ref="B48:B54"/>
    <mergeCell ref="C48:C54"/>
    <mergeCell ref="D48:D54"/>
    <mergeCell ref="H48:H54"/>
    <mergeCell ref="A57:A63"/>
    <mergeCell ref="B57:B63"/>
    <mergeCell ref="C57:C63"/>
    <mergeCell ref="D57:D63"/>
    <mergeCell ref="H57:H63"/>
    <mergeCell ref="A66:A72"/>
    <mergeCell ref="B66:B72"/>
    <mergeCell ref="C66:C72"/>
    <mergeCell ref="D66:D72"/>
    <mergeCell ref="H66:H72"/>
    <mergeCell ref="A75:A81"/>
    <mergeCell ref="B75:B81"/>
    <mergeCell ref="C75:C81"/>
    <mergeCell ref="D75:D81"/>
    <mergeCell ref="H75:H81"/>
    <mergeCell ref="A84:A90"/>
    <mergeCell ref="B84:B90"/>
    <mergeCell ref="C84:C90"/>
    <mergeCell ref="D84:D90"/>
    <mergeCell ref="H84:H90"/>
    <mergeCell ref="A93:A99"/>
    <mergeCell ref="B93:B99"/>
    <mergeCell ref="C93:C99"/>
    <mergeCell ref="D93:D99"/>
    <mergeCell ref="H93:H99"/>
    <mergeCell ref="A102:A108"/>
    <mergeCell ref="B102:B108"/>
    <mergeCell ref="C102:C108"/>
    <mergeCell ref="D102:D108"/>
    <mergeCell ref="H102:H108"/>
    <mergeCell ref="A111:A117"/>
    <mergeCell ref="B111:B117"/>
    <mergeCell ref="C111:C117"/>
    <mergeCell ref="D111:D117"/>
    <mergeCell ref="H111:H117"/>
    <mergeCell ref="A120:A126"/>
    <mergeCell ref="B120:B126"/>
    <mergeCell ref="C120:C126"/>
    <mergeCell ref="D120:D126"/>
    <mergeCell ref="H120:H126"/>
    <mergeCell ref="A129:A135"/>
    <mergeCell ref="B129:B135"/>
    <mergeCell ref="C129:C135"/>
    <mergeCell ref="D129:D135"/>
    <mergeCell ref="H129:H135"/>
    <mergeCell ref="A138:A144"/>
    <mergeCell ref="B138:B144"/>
    <mergeCell ref="C138:C144"/>
    <mergeCell ref="D138:D144"/>
    <mergeCell ref="H138:H144"/>
    <mergeCell ref="A147:A153"/>
    <mergeCell ref="B147:B153"/>
    <mergeCell ref="C147:C153"/>
    <mergeCell ref="D147:D153"/>
    <mergeCell ref="H147:H153"/>
    <mergeCell ref="A156:A162"/>
    <mergeCell ref="B156:B162"/>
    <mergeCell ref="C156:C162"/>
    <mergeCell ref="D156:D162"/>
    <mergeCell ref="H156:H162"/>
    <mergeCell ref="A165:A171"/>
    <mergeCell ref="B165:B171"/>
    <mergeCell ref="C165:C171"/>
    <mergeCell ref="D165:D171"/>
    <mergeCell ref="H165:H171"/>
    <mergeCell ref="A174:A180"/>
    <mergeCell ref="B174:B180"/>
    <mergeCell ref="C174:C180"/>
    <mergeCell ref="D174:D180"/>
    <mergeCell ref="H174:H180"/>
    <mergeCell ref="A183:A189"/>
    <mergeCell ref="B183:B189"/>
    <mergeCell ref="C183:C189"/>
    <mergeCell ref="D183:D189"/>
    <mergeCell ref="H183:H189"/>
    <mergeCell ref="A192:A198"/>
    <mergeCell ref="B192:B198"/>
    <mergeCell ref="C192:C198"/>
    <mergeCell ref="D192:D198"/>
    <mergeCell ref="H192:H198"/>
    <mergeCell ref="A201:A207"/>
    <mergeCell ref="B201:B207"/>
    <mergeCell ref="C201:C207"/>
    <mergeCell ref="D201:D207"/>
    <mergeCell ref="H201:H207"/>
    <mergeCell ref="A210:A216"/>
    <mergeCell ref="B210:B216"/>
    <mergeCell ref="C210:C216"/>
    <mergeCell ref="D210:D216"/>
    <mergeCell ref="H210:H216"/>
    <mergeCell ref="A219:A225"/>
    <mergeCell ref="B219:B225"/>
    <mergeCell ref="C219:C225"/>
    <mergeCell ref="D219:D225"/>
    <mergeCell ref="H219:H225"/>
    <mergeCell ref="A228:A234"/>
    <mergeCell ref="B228:B234"/>
    <mergeCell ref="C228:C234"/>
    <mergeCell ref="D228:D234"/>
    <mergeCell ref="H228:H234"/>
    <mergeCell ref="A237:A243"/>
    <mergeCell ref="B237:B243"/>
    <mergeCell ref="C237:C243"/>
    <mergeCell ref="D237:D243"/>
    <mergeCell ref="H237:H243"/>
    <mergeCell ref="A246:A252"/>
    <mergeCell ref="B246:B252"/>
    <mergeCell ref="C246:C252"/>
    <mergeCell ref="D246:D252"/>
    <mergeCell ref="H246:H252"/>
    <mergeCell ref="A255:A261"/>
    <mergeCell ref="B255:B261"/>
    <mergeCell ref="C255:C261"/>
    <mergeCell ref="D255:D261"/>
    <mergeCell ref="H255:H261"/>
    <mergeCell ref="A264:A270"/>
    <mergeCell ref="B264:B270"/>
    <mergeCell ref="C264:C270"/>
    <mergeCell ref="D264:D270"/>
    <mergeCell ref="H264:H270"/>
    <mergeCell ref="A273:A279"/>
    <mergeCell ref="B273:B279"/>
    <mergeCell ref="C273:C279"/>
    <mergeCell ref="D273:D279"/>
    <mergeCell ref="H273:H279"/>
    <mergeCell ref="A282:A288"/>
    <mergeCell ref="B282:B288"/>
    <mergeCell ref="C282:C288"/>
    <mergeCell ref="D282:D288"/>
    <mergeCell ref="H282:H288"/>
    <mergeCell ref="A291:A297"/>
    <mergeCell ref="B291:B297"/>
    <mergeCell ref="C291:C297"/>
    <mergeCell ref="D291:D297"/>
    <mergeCell ref="H291:H297"/>
    <mergeCell ref="A300:A306"/>
    <mergeCell ref="B300:B306"/>
    <mergeCell ref="C300:C306"/>
    <mergeCell ref="D300:D306"/>
    <mergeCell ref="H300:H306"/>
    <mergeCell ref="A318:A324"/>
    <mergeCell ref="B318:B324"/>
    <mergeCell ref="C318:C324"/>
    <mergeCell ref="D318:D324"/>
    <mergeCell ref="H318:H324"/>
    <mergeCell ref="A327:A333"/>
    <mergeCell ref="B327:B333"/>
    <mergeCell ref="C327:C333"/>
    <mergeCell ref="D327:D333"/>
    <mergeCell ref="H327:H333"/>
    <mergeCell ref="A336:A342"/>
    <mergeCell ref="B336:B342"/>
    <mergeCell ref="C336:C342"/>
    <mergeCell ref="D336:D342"/>
    <mergeCell ref="H336:H342"/>
    <mergeCell ref="A345:A351"/>
    <mergeCell ref="B345:B351"/>
    <mergeCell ref="C345:C351"/>
    <mergeCell ref="D345:D351"/>
    <mergeCell ref="H345:H351"/>
    <mergeCell ref="A354:A360"/>
    <mergeCell ref="B354:B360"/>
    <mergeCell ref="C354:C360"/>
    <mergeCell ref="D354:D360"/>
    <mergeCell ref="H354:H360"/>
    <mergeCell ref="A363:A369"/>
    <mergeCell ref="B363:B369"/>
    <mergeCell ref="C363:C369"/>
    <mergeCell ref="D363:D369"/>
    <mergeCell ref="H363:H369"/>
    <mergeCell ref="A372:A378"/>
    <mergeCell ref="B372:B378"/>
    <mergeCell ref="C372:C378"/>
    <mergeCell ref="D372:D378"/>
    <mergeCell ref="H372:H378"/>
    <mergeCell ref="A381:A387"/>
    <mergeCell ref="B381:B387"/>
    <mergeCell ref="C381:C387"/>
    <mergeCell ref="D381:D387"/>
    <mergeCell ref="H381:H387"/>
    <mergeCell ref="A390:A396"/>
    <mergeCell ref="B390:B396"/>
    <mergeCell ref="C390:C396"/>
    <mergeCell ref="D390:D396"/>
    <mergeCell ref="H390:H396"/>
    <mergeCell ref="A399:A405"/>
    <mergeCell ref="B399:B405"/>
    <mergeCell ref="C399:C405"/>
    <mergeCell ref="D399:D405"/>
    <mergeCell ref="H399:H405"/>
    <mergeCell ref="A408:A414"/>
    <mergeCell ref="B408:B414"/>
    <mergeCell ref="C408:C414"/>
    <mergeCell ref="D408:D414"/>
    <mergeCell ref="H408:H414"/>
    <mergeCell ref="A417:A423"/>
    <mergeCell ref="B417:B423"/>
    <mergeCell ref="C417:C423"/>
    <mergeCell ref="D417:D423"/>
    <mergeCell ref="H417:H423"/>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81"/>
  <sheetViews>
    <sheetView zoomScaleNormal="100" workbookViewId="0"/>
  </sheetViews>
  <sheetFormatPr baseColWidth="10" defaultColWidth="11.42578125" defaultRowHeight="12.75"/>
  <cols>
    <col min="1" max="1" width="12.7109375" customWidth="1"/>
    <col min="2" max="2" width="27.7109375" style="9" customWidth="1"/>
    <col min="3" max="3" width="9.7109375" style="9" customWidth="1"/>
    <col min="4" max="5" width="18.7109375" style="9" customWidth="1"/>
    <col min="6" max="6" width="18.7109375" customWidth="1"/>
    <col min="7" max="7" width="5.7109375" customWidth="1"/>
  </cols>
  <sheetData>
    <row r="1" spans="1:7" ht="24" customHeight="1">
      <c r="A1" s="114"/>
      <c r="B1" s="126"/>
      <c r="C1" s="132"/>
      <c r="D1" s="132"/>
      <c r="E1" s="132"/>
      <c r="F1" s="127"/>
      <c r="G1" s="128"/>
    </row>
    <row r="2" spans="1:7" ht="24" customHeight="1">
      <c r="A2" s="124"/>
      <c r="B2" s="575" t="s">
        <v>366</v>
      </c>
      <c r="C2" s="576"/>
      <c r="D2" s="576"/>
      <c r="E2" s="576"/>
      <c r="F2" s="577"/>
      <c r="G2" s="578"/>
    </row>
    <row r="3" spans="1:7" ht="24" customHeight="1">
      <c r="A3" s="125"/>
      <c r="B3" s="129"/>
      <c r="C3" s="133"/>
      <c r="D3" s="133"/>
      <c r="E3" s="133"/>
      <c r="F3" s="130"/>
      <c r="G3" s="131"/>
    </row>
    <row r="4" spans="1:7">
      <c r="A4" s="137" t="s">
        <v>368</v>
      </c>
      <c r="B4" s="595" t="s">
        <v>15</v>
      </c>
      <c r="C4" s="623"/>
      <c r="D4" s="596"/>
      <c r="E4" s="595" t="s">
        <v>351</v>
      </c>
      <c r="F4" s="596"/>
      <c r="G4" s="135" t="s">
        <v>352</v>
      </c>
    </row>
    <row r="5" spans="1:7" ht="12.75" customHeight="1">
      <c r="A5" s="587" t="s">
        <v>353</v>
      </c>
      <c r="B5" s="620" t="s">
        <v>357</v>
      </c>
      <c r="C5" s="621"/>
      <c r="D5" s="622"/>
      <c r="E5" s="597" t="s">
        <v>358</v>
      </c>
      <c r="F5" s="598"/>
      <c r="G5" s="582">
        <v>1</v>
      </c>
    </row>
    <row r="6" spans="1:7">
      <c r="A6" s="588"/>
      <c r="B6" s="589" t="s">
        <v>390</v>
      </c>
      <c r="C6" s="590"/>
      <c r="D6" s="591"/>
      <c r="E6" s="599"/>
      <c r="F6" s="600"/>
      <c r="G6" s="583"/>
    </row>
    <row r="7" spans="1:7" ht="12.75" customHeight="1">
      <c r="A7" s="587" t="s">
        <v>354</v>
      </c>
      <c r="B7" s="592" t="s">
        <v>354</v>
      </c>
      <c r="C7" s="593"/>
      <c r="D7" s="594"/>
      <c r="E7" s="597" t="s">
        <v>362</v>
      </c>
      <c r="F7" s="598"/>
      <c r="G7" s="582">
        <v>2</v>
      </c>
    </row>
    <row r="8" spans="1:7">
      <c r="A8" s="588"/>
      <c r="B8" s="589" t="s">
        <v>360</v>
      </c>
      <c r="C8" s="590"/>
      <c r="D8" s="591"/>
      <c r="E8" s="599"/>
      <c r="F8" s="600"/>
      <c r="G8" s="583"/>
    </row>
    <row r="9" spans="1:7" ht="12.75" customHeight="1">
      <c r="A9" s="587" t="s">
        <v>355</v>
      </c>
      <c r="B9" s="592" t="s">
        <v>355</v>
      </c>
      <c r="C9" s="593"/>
      <c r="D9" s="594"/>
      <c r="E9" s="597" t="s">
        <v>363</v>
      </c>
      <c r="F9" s="598"/>
      <c r="G9" s="582">
        <v>3</v>
      </c>
    </row>
    <row r="10" spans="1:7">
      <c r="A10" s="588"/>
      <c r="B10" s="589" t="s">
        <v>361</v>
      </c>
      <c r="C10" s="590"/>
      <c r="D10" s="591"/>
      <c r="E10" s="599"/>
      <c r="F10" s="600"/>
      <c r="G10" s="583"/>
    </row>
    <row r="11" spans="1:7" ht="12.75" customHeight="1">
      <c r="A11" s="587" t="s">
        <v>391</v>
      </c>
      <c r="B11" s="592" t="s">
        <v>392</v>
      </c>
      <c r="C11" s="593"/>
      <c r="D11" s="594"/>
      <c r="E11" s="597" t="s">
        <v>364</v>
      </c>
      <c r="F11" s="598"/>
      <c r="G11" s="582">
        <v>4</v>
      </c>
    </row>
    <row r="12" spans="1:7">
      <c r="A12" s="588"/>
      <c r="B12" s="589" t="s">
        <v>393</v>
      </c>
      <c r="C12" s="590"/>
      <c r="D12" s="591"/>
      <c r="E12" s="599"/>
      <c r="F12" s="600"/>
      <c r="G12" s="584"/>
    </row>
    <row r="13" spans="1:7" ht="12.75" customHeight="1">
      <c r="A13" s="579" t="s">
        <v>356</v>
      </c>
      <c r="B13" s="592" t="s">
        <v>359</v>
      </c>
      <c r="C13" s="593"/>
      <c r="D13" s="594"/>
      <c r="E13" s="597" t="s">
        <v>365</v>
      </c>
      <c r="F13" s="598"/>
      <c r="G13" s="582">
        <v>5</v>
      </c>
    </row>
    <row r="14" spans="1:7" ht="12.75" customHeight="1">
      <c r="A14" s="580"/>
      <c r="B14" s="613" t="s">
        <v>394</v>
      </c>
      <c r="C14" s="536"/>
      <c r="D14" s="614"/>
      <c r="E14" s="618"/>
      <c r="F14" s="619"/>
      <c r="G14" s="585"/>
    </row>
    <row r="15" spans="1:7">
      <c r="A15" s="581"/>
      <c r="B15" s="615"/>
      <c r="C15" s="616"/>
      <c r="D15" s="617"/>
      <c r="E15" s="599"/>
      <c r="F15" s="600"/>
      <c r="G15" s="586"/>
    </row>
    <row r="17" spans="1:7" ht="24" customHeight="1">
      <c r="A17" s="607" t="s">
        <v>367</v>
      </c>
      <c r="B17" s="608"/>
      <c r="C17" s="608"/>
      <c r="D17" s="608"/>
      <c r="E17" s="608"/>
      <c r="F17" s="608"/>
      <c r="G17" s="609"/>
    </row>
    <row r="18" spans="1:7">
      <c r="A18" s="137" t="s">
        <v>368</v>
      </c>
      <c r="B18" s="610" t="s">
        <v>15</v>
      </c>
      <c r="C18" s="611"/>
      <c r="D18" s="611"/>
      <c r="E18" s="611"/>
      <c r="F18" s="612"/>
      <c r="G18" s="135" t="s">
        <v>352</v>
      </c>
    </row>
    <row r="19" spans="1:7">
      <c r="A19" s="601" t="s">
        <v>369</v>
      </c>
      <c r="B19" s="603" t="s">
        <v>395</v>
      </c>
      <c r="C19" s="604"/>
      <c r="D19" s="604"/>
      <c r="E19" s="604"/>
      <c r="F19" s="605"/>
      <c r="G19" s="582">
        <v>5</v>
      </c>
    </row>
    <row r="20" spans="1:7">
      <c r="A20" s="602"/>
      <c r="B20" s="589" t="s">
        <v>398</v>
      </c>
      <c r="C20" s="590"/>
      <c r="D20" s="590"/>
      <c r="E20" s="590"/>
      <c r="F20" s="606"/>
      <c r="G20" s="584"/>
    </row>
    <row r="21" spans="1:7">
      <c r="A21" s="601" t="s">
        <v>370</v>
      </c>
      <c r="B21" s="603" t="s">
        <v>396</v>
      </c>
      <c r="C21" s="604"/>
      <c r="D21" s="604"/>
      <c r="E21" s="604"/>
      <c r="F21" s="605"/>
      <c r="G21" s="582">
        <v>10</v>
      </c>
    </row>
    <row r="22" spans="1:7">
      <c r="A22" s="602"/>
      <c r="B22" s="589" t="s">
        <v>399</v>
      </c>
      <c r="C22" s="590"/>
      <c r="D22" s="590"/>
      <c r="E22" s="590"/>
      <c r="F22" s="606"/>
      <c r="G22" s="584"/>
    </row>
    <row r="23" spans="1:7">
      <c r="A23" s="601" t="s">
        <v>389</v>
      </c>
      <c r="B23" s="603" t="s">
        <v>397</v>
      </c>
      <c r="C23" s="604"/>
      <c r="D23" s="604"/>
      <c r="E23" s="604"/>
      <c r="F23" s="605"/>
      <c r="G23" s="582">
        <v>20</v>
      </c>
    </row>
    <row r="24" spans="1:7">
      <c r="A24" s="602"/>
      <c r="B24" s="589" t="s">
        <v>400</v>
      </c>
      <c r="C24" s="590"/>
      <c r="D24" s="590"/>
      <c r="E24" s="590"/>
      <c r="F24" s="606"/>
      <c r="G24" s="584"/>
    </row>
    <row r="25" spans="1:7">
      <c r="B25" s="119"/>
      <c r="C25" s="119"/>
      <c r="D25" s="119"/>
      <c r="E25" s="119"/>
    </row>
    <row r="26" spans="1:7" ht="24" customHeight="1">
      <c r="A26" s="607" t="s">
        <v>401</v>
      </c>
      <c r="B26" s="608"/>
      <c r="C26" s="608"/>
      <c r="D26" s="608"/>
      <c r="E26" s="608"/>
      <c r="F26" s="608"/>
      <c r="G26" s="609"/>
    </row>
    <row r="27" spans="1:7" ht="15" customHeight="1">
      <c r="A27" s="136" t="s">
        <v>402</v>
      </c>
      <c r="B27" s="631" t="s">
        <v>15</v>
      </c>
      <c r="C27" s="631"/>
      <c r="D27" s="631"/>
      <c r="E27" s="631"/>
      <c r="F27" s="631"/>
      <c r="G27" s="135" t="s">
        <v>352</v>
      </c>
    </row>
    <row r="28" spans="1:7" ht="15" customHeight="1">
      <c r="A28" s="255" t="s">
        <v>369</v>
      </c>
      <c r="B28" s="627" t="s">
        <v>369</v>
      </c>
      <c r="C28" s="628"/>
      <c r="D28" s="628"/>
      <c r="E28" s="628"/>
      <c r="F28" s="629"/>
      <c r="G28" s="254">
        <v>5</v>
      </c>
    </row>
    <row r="29" spans="1:7" ht="15" customHeight="1">
      <c r="A29" s="255" t="s">
        <v>370</v>
      </c>
      <c r="B29" s="627" t="s">
        <v>370</v>
      </c>
      <c r="C29" s="628"/>
      <c r="D29" s="628"/>
      <c r="E29" s="628"/>
      <c r="F29" s="629"/>
      <c r="G29" s="254">
        <v>10</v>
      </c>
    </row>
    <row r="30" spans="1:7" ht="15" customHeight="1">
      <c r="A30" s="58" t="s">
        <v>389</v>
      </c>
      <c r="B30" s="630" t="s">
        <v>389</v>
      </c>
      <c r="C30" s="630"/>
      <c r="D30" s="630"/>
      <c r="E30" s="630"/>
      <c r="F30" s="630"/>
      <c r="G30" s="256">
        <v>20</v>
      </c>
    </row>
    <row r="32" spans="1:7" ht="15" customHeight="1">
      <c r="A32" s="638" t="s">
        <v>411</v>
      </c>
      <c r="B32" s="595" t="s">
        <v>409</v>
      </c>
      <c r="C32" s="623"/>
      <c r="D32" s="623"/>
      <c r="E32" s="623"/>
      <c r="F32" s="596"/>
    </row>
    <row r="33" spans="1:6">
      <c r="A33" s="638"/>
      <c r="B33" s="135" t="s">
        <v>189</v>
      </c>
      <c r="C33" s="135" t="s">
        <v>403</v>
      </c>
      <c r="D33" s="636" t="s">
        <v>404</v>
      </c>
      <c r="E33" s="636"/>
      <c r="F33" s="636"/>
    </row>
    <row r="34" spans="1:6" ht="30" customHeight="1">
      <c r="A34" s="638"/>
      <c r="B34" s="632" t="s">
        <v>489</v>
      </c>
      <c r="C34" s="634">
        <v>1</v>
      </c>
      <c r="D34" s="270">
        <v>5</v>
      </c>
      <c r="E34" s="270">
        <v>10</v>
      </c>
      <c r="F34" s="272">
        <v>20</v>
      </c>
    </row>
    <row r="35" spans="1:6" ht="30" customHeight="1">
      <c r="A35" s="638"/>
      <c r="B35" s="633"/>
      <c r="C35" s="635"/>
      <c r="D35" s="271" t="s">
        <v>408</v>
      </c>
      <c r="E35" s="271" t="s">
        <v>408</v>
      </c>
      <c r="F35" s="274" t="s">
        <v>405</v>
      </c>
    </row>
    <row r="36" spans="1:6" ht="20.100000000000001" customHeight="1">
      <c r="A36" s="638"/>
      <c r="B36" s="632" t="s">
        <v>492</v>
      </c>
      <c r="C36" s="634">
        <v>2</v>
      </c>
      <c r="D36" s="270">
        <v>10</v>
      </c>
      <c r="E36" s="272">
        <v>20</v>
      </c>
      <c r="F36" s="273">
        <v>40</v>
      </c>
    </row>
    <row r="37" spans="1:6" ht="20.100000000000001" customHeight="1">
      <c r="A37" s="638"/>
      <c r="B37" s="633"/>
      <c r="C37" s="635"/>
      <c r="D37" s="271" t="s">
        <v>408</v>
      </c>
      <c r="E37" s="274" t="s">
        <v>405</v>
      </c>
      <c r="F37" s="275" t="s">
        <v>406</v>
      </c>
    </row>
    <row r="38" spans="1:6" ht="30" customHeight="1">
      <c r="A38" s="638"/>
      <c r="B38" s="632" t="s">
        <v>490</v>
      </c>
      <c r="C38" s="634">
        <v>3</v>
      </c>
      <c r="D38" s="272">
        <v>25</v>
      </c>
      <c r="E38" s="273">
        <v>30</v>
      </c>
      <c r="F38" s="267">
        <v>60</v>
      </c>
    </row>
    <row r="39" spans="1:6" ht="30" customHeight="1">
      <c r="A39" s="638"/>
      <c r="B39" s="633"/>
      <c r="C39" s="635"/>
      <c r="D39" s="274" t="s">
        <v>405</v>
      </c>
      <c r="E39" s="275" t="s">
        <v>406</v>
      </c>
      <c r="F39" s="268" t="s">
        <v>407</v>
      </c>
    </row>
    <row r="40" spans="1:6" ht="30" customHeight="1">
      <c r="A40" s="638"/>
      <c r="B40" s="632" t="s">
        <v>491</v>
      </c>
      <c r="C40" s="634">
        <v>4</v>
      </c>
      <c r="D40" s="272">
        <v>20</v>
      </c>
      <c r="E40" s="273">
        <v>40</v>
      </c>
      <c r="F40" s="267">
        <v>80</v>
      </c>
    </row>
    <row r="41" spans="1:6" ht="30" customHeight="1">
      <c r="A41" s="638"/>
      <c r="B41" s="633"/>
      <c r="C41" s="635"/>
      <c r="D41" s="274" t="s">
        <v>405</v>
      </c>
      <c r="E41" s="275" t="s">
        <v>406</v>
      </c>
      <c r="F41" s="268" t="s">
        <v>407</v>
      </c>
    </row>
    <row r="42" spans="1:6" ht="39.950000000000003" customHeight="1">
      <c r="A42" s="638"/>
      <c r="B42" s="632" t="s">
        <v>488</v>
      </c>
      <c r="C42" s="634">
        <v>5</v>
      </c>
      <c r="D42" s="272">
        <v>25</v>
      </c>
      <c r="E42" s="273">
        <v>50</v>
      </c>
      <c r="F42" s="267">
        <v>100</v>
      </c>
    </row>
    <row r="43" spans="1:6" ht="39.950000000000003" customHeight="1">
      <c r="A43" s="638"/>
      <c r="B43" s="633"/>
      <c r="C43" s="635"/>
      <c r="D43" s="274" t="s">
        <v>405</v>
      </c>
      <c r="E43" s="275" t="s">
        <v>406</v>
      </c>
      <c r="F43" s="268" t="s">
        <v>407</v>
      </c>
    </row>
    <row r="44" spans="1:6" ht="69.95" customHeight="1">
      <c r="A44" s="638"/>
      <c r="B44" s="636" t="s">
        <v>190</v>
      </c>
      <c r="C44" s="636"/>
      <c r="D44" s="277" t="s">
        <v>493</v>
      </c>
      <c r="E44" s="278" t="s">
        <v>494</v>
      </c>
      <c r="F44" s="279" t="s">
        <v>495</v>
      </c>
    </row>
    <row r="45" spans="1:6">
      <c r="A45" s="638"/>
      <c r="B45" s="636" t="s">
        <v>403</v>
      </c>
      <c r="C45" s="636"/>
      <c r="D45" s="253">
        <v>5</v>
      </c>
      <c r="E45" s="276">
        <v>10</v>
      </c>
      <c r="F45" s="269">
        <v>20</v>
      </c>
    </row>
    <row r="47" spans="1:6" ht="15">
      <c r="C47" s="637" t="s">
        <v>410</v>
      </c>
      <c r="D47" s="637"/>
      <c r="E47" s="637"/>
      <c r="F47" s="637"/>
    </row>
    <row r="49" spans="1:6">
      <c r="A49" s="1" t="s">
        <v>412</v>
      </c>
    </row>
    <row r="51" spans="1:6">
      <c r="A51" s="624" t="s">
        <v>413</v>
      </c>
      <c r="B51" s="625"/>
      <c r="C51" s="625"/>
      <c r="D51" s="625"/>
      <c r="E51" s="625"/>
      <c r="F51" s="625"/>
    </row>
    <row r="52" spans="1:6">
      <c r="A52" s="626"/>
      <c r="B52" s="626"/>
      <c r="C52" s="626"/>
      <c r="D52" s="626"/>
      <c r="E52" s="626"/>
      <c r="F52" s="626"/>
    </row>
    <row r="53" spans="1:6">
      <c r="A53" s="626"/>
      <c r="B53" s="626"/>
      <c r="C53" s="626"/>
      <c r="D53" s="626"/>
      <c r="E53" s="626"/>
      <c r="F53" s="626"/>
    </row>
    <row r="55" spans="1:6">
      <c r="A55" s="1" t="s">
        <v>502</v>
      </c>
    </row>
    <row r="57" spans="1:6">
      <c r="A57" s="3" t="s">
        <v>503</v>
      </c>
    </row>
    <row r="58" spans="1:6">
      <c r="A58" s="86" t="s">
        <v>497</v>
      </c>
      <c r="B58" s="35" t="s">
        <v>498</v>
      </c>
      <c r="C58" s="35" t="s">
        <v>499</v>
      </c>
    </row>
    <row r="59" spans="1:6">
      <c r="A59" s="282">
        <v>0</v>
      </c>
      <c r="B59" s="8">
        <v>0</v>
      </c>
      <c r="C59" s="8">
        <v>0</v>
      </c>
    </row>
    <row r="60" spans="1:6">
      <c r="A60" s="282">
        <v>5</v>
      </c>
      <c r="B60" s="8">
        <v>0</v>
      </c>
      <c r="C60" s="8">
        <v>0</v>
      </c>
    </row>
    <row r="61" spans="1:6">
      <c r="A61" s="282">
        <v>10</v>
      </c>
      <c r="B61" s="8">
        <v>0</v>
      </c>
      <c r="C61" s="8">
        <v>0</v>
      </c>
    </row>
    <row r="62" spans="1:6">
      <c r="A62" s="282">
        <v>15</v>
      </c>
      <c r="B62" s="8">
        <v>0</v>
      </c>
      <c r="C62" s="8">
        <v>0</v>
      </c>
    </row>
    <row r="63" spans="1:6">
      <c r="A63" s="282">
        <v>20</v>
      </c>
      <c r="B63" s="8">
        <v>0</v>
      </c>
      <c r="C63" s="8">
        <v>0</v>
      </c>
    </row>
    <row r="64" spans="1:6">
      <c r="A64" s="282">
        <v>25</v>
      </c>
      <c r="B64" s="8">
        <v>0</v>
      </c>
      <c r="C64" s="8">
        <v>0</v>
      </c>
    </row>
    <row r="65" spans="1:3">
      <c r="A65" s="282">
        <v>30</v>
      </c>
      <c r="B65" s="8">
        <v>0</v>
      </c>
      <c r="C65" s="8">
        <v>0</v>
      </c>
    </row>
    <row r="66" spans="1:3">
      <c r="A66" s="282">
        <v>35</v>
      </c>
      <c r="B66" s="8">
        <v>0</v>
      </c>
      <c r="C66" s="8">
        <v>0</v>
      </c>
    </row>
    <row r="67" spans="1:3">
      <c r="A67" s="282">
        <v>40</v>
      </c>
      <c r="B67" s="8">
        <v>0</v>
      </c>
      <c r="C67" s="8">
        <v>0</v>
      </c>
    </row>
    <row r="68" spans="1:3">
      <c r="A68" s="282">
        <v>45</v>
      </c>
      <c r="B68" s="8">
        <v>0</v>
      </c>
      <c r="C68" s="8">
        <v>0</v>
      </c>
    </row>
    <row r="69" spans="1:3">
      <c r="A69" s="282">
        <v>50</v>
      </c>
      <c r="B69" s="8">
        <v>0</v>
      </c>
      <c r="C69" s="8">
        <v>0</v>
      </c>
    </row>
    <row r="70" spans="1:3">
      <c r="A70" s="282">
        <v>51</v>
      </c>
      <c r="B70" s="8">
        <v>1</v>
      </c>
      <c r="C70" s="8">
        <v>1</v>
      </c>
    </row>
    <row r="71" spans="1:3">
      <c r="A71" s="282">
        <v>55</v>
      </c>
      <c r="B71" s="8">
        <v>1</v>
      </c>
      <c r="C71" s="8">
        <v>1</v>
      </c>
    </row>
    <row r="72" spans="1:3">
      <c r="A72" s="282">
        <v>60</v>
      </c>
      <c r="B72" s="8">
        <v>1</v>
      </c>
      <c r="C72" s="8">
        <v>1</v>
      </c>
    </row>
    <row r="73" spans="1:3">
      <c r="A73" s="282">
        <v>65</v>
      </c>
      <c r="B73" s="8">
        <v>1</v>
      </c>
      <c r="C73" s="8">
        <v>1</v>
      </c>
    </row>
    <row r="74" spans="1:3">
      <c r="A74" s="282">
        <v>70</v>
      </c>
      <c r="B74" s="8">
        <v>1</v>
      </c>
      <c r="C74" s="8">
        <v>1</v>
      </c>
    </row>
    <row r="75" spans="1:3">
      <c r="A75" s="282">
        <v>75</v>
      </c>
      <c r="B75" s="8">
        <v>1</v>
      </c>
      <c r="C75" s="8">
        <v>1</v>
      </c>
    </row>
    <row r="76" spans="1:3">
      <c r="A76" s="282">
        <v>76</v>
      </c>
      <c r="B76" s="8">
        <v>2</v>
      </c>
      <c r="C76" s="8">
        <v>2</v>
      </c>
    </row>
    <row r="77" spans="1:3">
      <c r="A77" s="282">
        <v>80</v>
      </c>
      <c r="B77" s="8">
        <v>2</v>
      </c>
      <c r="C77" s="8">
        <v>2</v>
      </c>
    </row>
    <row r="78" spans="1:3">
      <c r="A78" s="282">
        <v>85</v>
      </c>
      <c r="B78" s="8">
        <v>2</v>
      </c>
      <c r="C78" s="8">
        <v>2</v>
      </c>
    </row>
    <row r="79" spans="1:3">
      <c r="A79" s="282">
        <v>90</v>
      </c>
      <c r="B79" s="8">
        <v>2</v>
      </c>
      <c r="C79" s="8">
        <v>2</v>
      </c>
    </row>
    <row r="80" spans="1:3">
      <c r="A80" s="282">
        <v>95</v>
      </c>
      <c r="B80" s="8">
        <v>2</v>
      </c>
      <c r="C80" s="8">
        <v>2</v>
      </c>
    </row>
    <row r="81" spans="1:3">
      <c r="A81" s="282">
        <v>100</v>
      </c>
      <c r="B81" s="8">
        <v>2</v>
      </c>
      <c r="C81" s="8">
        <v>2</v>
      </c>
    </row>
  </sheetData>
  <sheetProtection algorithmName="SHA-512" hashValue="uRKolXAbk2VjTsVjk1KK6zw1PhFqdZjap5KuBS7pFHzSyWpwclTPo2p2hjCRrGOXnoNKp94d1QsBDyk6ywPQgg==" saltValue="b+DlAU3zS5D5vql4sS2Ucw==" spinCount="100000" sheet="1" objects="1" scenarios="1"/>
  <mergeCells count="64">
    <mergeCell ref="A32:A45"/>
    <mergeCell ref="D33:F33"/>
    <mergeCell ref="B34:B35"/>
    <mergeCell ref="C34:C35"/>
    <mergeCell ref="B36:B37"/>
    <mergeCell ref="C36:C37"/>
    <mergeCell ref="A51:F53"/>
    <mergeCell ref="A26:G26"/>
    <mergeCell ref="B28:F28"/>
    <mergeCell ref="B29:F29"/>
    <mergeCell ref="B30:F30"/>
    <mergeCell ref="B27:F27"/>
    <mergeCell ref="B38:B39"/>
    <mergeCell ref="C38:C39"/>
    <mergeCell ref="B40:B41"/>
    <mergeCell ref="C40:C41"/>
    <mergeCell ref="B42:B43"/>
    <mergeCell ref="C42:C43"/>
    <mergeCell ref="B32:F32"/>
    <mergeCell ref="B44:C44"/>
    <mergeCell ref="B45:C45"/>
    <mergeCell ref="C47:F47"/>
    <mergeCell ref="B5:D5"/>
    <mergeCell ref="B4:D4"/>
    <mergeCell ref="B7:D7"/>
    <mergeCell ref="B6:D6"/>
    <mergeCell ref="B10:D10"/>
    <mergeCell ref="A17:G17"/>
    <mergeCell ref="B18:F18"/>
    <mergeCell ref="A19:A20"/>
    <mergeCell ref="A21:A22"/>
    <mergeCell ref="A11:A12"/>
    <mergeCell ref="B14:D15"/>
    <mergeCell ref="B11:D11"/>
    <mergeCell ref="B13:D13"/>
    <mergeCell ref="E11:F12"/>
    <mergeCell ref="E13:F15"/>
    <mergeCell ref="B12:D12"/>
    <mergeCell ref="A23:A24"/>
    <mergeCell ref="G19:G20"/>
    <mergeCell ref="G21:G22"/>
    <mergeCell ref="G23:G24"/>
    <mergeCell ref="B19:F19"/>
    <mergeCell ref="B21:F21"/>
    <mergeCell ref="B23:F23"/>
    <mergeCell ref="B20:F20"/>
    <mergeCell ref="B22:F22"/>
    <mergeCell ref="B24:F24"/>
    <mergeCell ref="B2:G2"/>
    <mergeCell ref="A13:A15"/>
    <mergeCell ref="G5:G6"/>
    <mergeCell ref="G7:G8"/>
    <mergeCell ref="G9:G10"/>
    <mergeCell ref="G11:G12"/>
    <mergeCell ref="G13:G15"/>
    <mergeCell ref="A7:A8"/>
    <mergeCell ref="A9:A10"/>
    <mergeCell ref="A5:A6"/>
    <mergeCell ref="B8:D8"/>
    <mergeCell ref="B9:D9"/>
    <mergeCell ref="E4:F4"/>
    <mergeCell ref="E5:F6"/>
    <mergeCell ref="E7:F8"/>
    <mergeCell ref="E9:F10"/>
  </mergeCells>
  <phoneticPr fontId="11" type="noConversion"/>
  <printOptions horizontalCentered="1"/>
  <pageMargins left="0.39370078740157483" right="0.39370078740157483" top="0.39370078740157483" bottom="0.98425196850393704" header="0.39370078740157483" footer="0.39370078740157483"/>
  <pageSetup paperSize="14" scale="75" fitToHeight="6" orientation="portrait" r:id="rId1"/>
  <headerFooter alignWithMargins="0">
    <oddFooter>&amp;L&amp;G&amp;C&amp;8“EN EL CONCEJO, BOGOTÁ TIENE LA PALABRA”&amp;R&amp;G</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23"/>
  <sheetViews>
    <sheetView workbookViewId="0">
      <selection activeCell="C4" sqref="C4"/>
    </sheetView>
  </sheetViews>
  <sheetFormatPr baseColWidth="10" defaultRowHeight="11.25"/>
  <cols>
    <col min="1" max="1" width="30.85546875" style="10" customWidth="1"/>
    <col min="2" max="3" width="25.7109375" style="10" customWidth="1"/>
    <col min="4" max="4" width="47.140625" style="10" customWidth="1"/>
    <col min="5" max="6" width="6.7109375" style="10" customWidth="1"/>
    <col min="7" max="16384" width="11.42578125" style="10"/>
  </cols>
  <sheetData>
    <row r="1" spans="1:6" ht="12.75" customHeight="1">
      <c r="A1" s="639" t="s">
        <v>5</v>
      </c>
      <c r="B1" s="640"/>
      <c r="C1" s="640"/>
      <c r="D1" s="640"/>
      <c r="E1" s="640"/>
      <c r="F1" s="641"/>
    </row>
    <row r="2" spans="1:6" ht="11.25" customHeight="1">
      <c r="A2" s="656" t="s">
        <v>6</v>
      </c>
      <c r="B2" s="657"/>
      <c r="C2" s="658"/>
      <c r="D2" s="11" t="s">
        <v>8</v>
      </c>
      <c r="E2" s="639" t="s">
        <v>9</v>
      </c>
      <c r="F2" s="641"/>
    </row>
    <row r="3" spans="1:6" ht="11.25" customHeight="1">
      <c r="A3" s="12" t="s">
        <v>7</v>
      </c>
      <c r="B3" s="13" t="s">
        <v>82</v>
      </c>
      <c r="C3" s="13" t="s">
        <v>83</v>
      </c>
      <c r="D3" s="13" t="s">
        <v>80</v>
      </c>
      <c r="E3" s="12" t="s">
        <v>10</v>
      </c>
      <c r="F3" s="11" t="s">
        <v>11</v>
      </c>
    </row>
    <row r="4" spans="1:6" ht="33" customHeight="1">
      <c r="A4" s="645" t="s">
        <v>64</v>
      </c>
      <c r="B4" s="36" t="s">
        <v>91</v>
      </c>
      <c r="C4" s="36" t="s">
        <v>92</v>
      </c>
      <c r="D4" s="15" t="s">
        <v>12</v>
      </c>
      <c r="E4" s="16">
        <v>1</v>
      </c>
      <c r="F4" s="17">
        <v>2</v>
      </c>
    </row>
    <row r="5" spans="1:6" ht="45" customHeight="1">
      <c r="A5" s="646"/>
      <c r="B5" s="18" t="s">
        <v>65</v>
      </c>
      <c r="C5" s="18" t="s">
        <v>66</v>
      </c>
      <c r="D5" s="19" t="s">
        <v>13</v>
      </c>
      <c r="E5" s="20">
        <v>1</v>
      </c>
      <c r="F5" s="20">
        <v>2</v>
      </c>
    </row>
    <row r="6" spans="1:6" ht="23.1" customHeight="1">
      <c r="A6" s="646"/>
      <c r="B6" s="21"/>
      <c r="C6" s="22"/>
      <c r="D6" s="14" t="s">
        <v>14</v>
      </c>
      <c r="E6" s="23">
        <v>1</v>
      </c>
      <c r="F6" s="23">
        <v>3</v>
      </c>
    </row>
    <row r="7" spans="1:6" ht="12.75" customHeight="1">
      <c r="A7" s="646"/>
      <c r="B7" s="14"/>
      <c r="C7" s="22"/>
      <c r="D7" s="24" t="s">
        <v>67</v>
      </c>
      <c r="E7" s="25">
        <f>SUM(E4:E6)</f>
        <v>3</v>
      </c>
      <c r="F7" s="25">
        <f>SUM(F4:F6)</f>
        <v>7</v>
      </c>
    </row>
    <row r="8" spans="1:6" ht="12.75" customHeight="1">
      <c r="A8" s="647"/>
      <c r="B8" s="22"/>
      <c r="C8" s="22"/>
      <c r="D8" s="26" t="s">
        <v>81</v>
      </c>
      <c r="E8" s="642">
        <f>SUM(E7:F7)</f>
        <v>10</v>
      </c>
      <c r="F8" s="643"/>
    </row>
    <row r="9" spans="1:6">
      <c r="A9" s="27"/>
      <c r="B9" s="27"/>
      <c r="C9" s="27"/>
      <c r="D9" s="27"/>
      <c r="E9" s="27"/>
      <c r="F9" s="27"/>
    </row>
    <row r="10" spans="1:6">
      <c r="A10" s="27"/>
      <c r="B10" s="28" t="s">
        <v>69</v>
      </c>
      <c r="C10" s="27"/>
      <c r="D10" s="27"/>
      <c r="E10" s="27"/>
      <c r="F10" s="27"/>
    </row>
    <row r="11" spans="1:6">
      <c r="A11" s="29" t="s">
        <v>70</v>
      </c>
      <c r="B11" s="30" t="s">
        <v>77</v>
      </c>
      <c r="C11" s="27"/>
      <c r="D11" s="27"/>
      <c r="E11" s="27"/>
      <c r="F11" s="27"/>
    </row>
    <row r="12" spans="1:6">
      <c r="A12" s="29" t="s">
        <v>71</v>
      </c>
      <c r="B12" s="30" t="s">
        <v>78</v>
      </c>
      <c r="C12" s="27"/>
      <c r="D12" s="27"/>
      <c r="E12" s="27"/>
      <c r="F12" s="27"/>
    </row>
    <row r="13" spans="1:6">
      <c r="A13" s="29" t="s">
        <v>72</v>
      </c>
      <c r="B13" s="27" t="s">
        <v>75</v>
      </c>
      <c r="C13" s="27"/>
      <c r="D13" s="27"/>
      <c r="E13" s="27"/>
      <c r="F13" s="27"/>
    </row>
    <row r="14" spans="1:6">
      <c r="A14" s="29" t="s">
        <v>73</v>
      </c>
      <c r="B14" s="27" t="s">
        <v>76</v>
      </c>
      <c r="C14" s="27"/>
      <c r="D14" s="27"/>
      <c r="E14" s="27"/>
      <c r="F14" s="27"/>
    </row>
    <row r="15" spans="1:6">
      <c r="A15" s="29" t="s">
        <v>74</v>
      </c>
      <c r="B15" s="30" t="s">
        <v>79</v>
      </c>
      <c r="C15" s="27"/>
      <c r="D15" s="27"/>
      <c r="E15" s="27"/>
      <c r="F15" s="27"/>
    </row>
    <row r="16" spans="1:6">
      <c r="A16" s="27"/>
      <c r="B16" s="27"/>
      <c r="C16" s="27"/>
      <c r="D16" s="27"/>
      <c r="E16" s="27"/>
      <c r="F16" s="27"/>
    </row>
    <row r="17" spans="1:6" ht="23.1" customHeight="1">
      <c r="A17" s="644" t="s">
        <v>84</v>
      </c>
      <c r="B17" s="644"/>
      <c r="C17" s="644"/>
      <c r="D17" s="644"/>
      <c r="E17" s="644"/>
      <c r="F17" s="644"/>
    </row>
    <row r="18" spans="1:6">
      <c r="A18" s="27"/>
      <c r="B18" s="27"/>
      <c r="C18" s="27"/>
      <c r="D18" s="27"/>
      <c r="E18" s="27"/>
      <c r="F18" s="27"/>
    </row>
    <row r="19" spans="1:6">
      <c r="A19" s="11" t="s">
        <v>18</v>
      </c>
      <c r="B19" s="11" t="s">
        <v>86</v>
      </c>
      <c r="C19" s="11" t="s">
        <v>85</v>
      </c>
      <c r="D19" s="11" t="s">
        <v>68</v>
      </c>
      <c r="E19" s="639" t="s">
        <v>16</v>
      </c>
      <c r="F19" s="641"/>
    </row>
    <row r="20" spans="1:6" ht="24" customHeight="1">
      <c r="A20" s="649" t="s">
        <v>17</v>
      </c>
      <c r="B20" s="648" t="s">
        <v>54</v>
      </c>
      <c r="C20" s="31" t="s">
        <v>87</v>
      </c>
      <c r="D20" s="23">
        <v>3</v>
      </c>
      <c r="E20" s="650" t="str">
        <f>IF(D23&lt;4,"Preventivo","Correctivo")</f>
        <v>Preventivo</v>
      </c>
      <c r="F20" s="651"/>
    </row>
    <row r="21" spans="1:6" ht="12" customHeight="1">
      <c r="A21" s="649"/>
      <c r="B21" s="648"/>
      <c r="C21" s="32" t="s">
        <v>88</v>
      </c>
      <c r="D21" s="23">
        <v>3</v>
      </c>
      <c r="E21" s="652"/>
      <c r="F21" s="653"/>
    </row>
    <row r="22" spans="1:6" ht="12" customHeight="1">
      <c r="A22" s="649"/>
      <c r="B22" s="648"/>
      <c r="C22" s="32" t="s">
        <v>89</v>
      </c>
      <c r="D22" s="23">
        <v>5</v>
      </c>
      <c r="E22" s="654"/>
      <c r="F22" s="655"/>
    </row>
    <row r="23" spans="1:6">
      <c r="A23" s="27"/>
      <c r="B23" s="27"/>
      <c r="C23" s="33" t="s">
        <v>90</v>
      </c>
      <c r="D23" s="34">
        <f>AVERAGE(D20:D22)</f>
        <v>3.6666666666666665</v>
      </c>
      <c r="E23" s="27"/>
      <c r="F23" s="27"/>
    </row>
  </sheetData>
  <mergeCells count="10">
    <mergeCell ref="B20:B22"/>
    <mergeCell ref="A20:A22"/>
    <mergeCell ref="E20:F22"/>
    <mergeCell ref="A2:C2"/>
    <mergeCell ref="E2:F2"/>
    <mergeCell ref="A1:F1"/>
    <mergeCell ref="E8:F8"/>
    <mergeCell ref="E19:F19"/>
    <mergeCell ref="A17:F17"/>
    <mergeCell ref="A4:A8"/>
  </mergeCells>
  <phoneticPr fontId="1" type="noConversion"/>
  <hyperlinks>
    <hyperlink ref="A2:C2" location="Mapa!A1" display="CONTROLES"/>
  </hyperlinks>
  <printOptions horizontalCentered="1" verticalCentered="1"/>
  <pageMargins left="0" right="0" top="0" bottom="0" header="0" footer="0"/>
  <pageSetup paperSize="120" scale="9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H38"/>
  <sheetViews>
    <sheetView workbookViewId="0">
      <pane ySplit="2" topLeftCell="A3" activePane="bottomLeft" state="frozen"/>
      <selection pane="bottomLeft" activeCell="A3" sqref="A3"/>
    </sheetView>
  </sheetViews>
  <sheetFormatPr baseColWidth="10" defaultColWidth="11.42578125" defaultRowHeight="12.75"/>
  <sheetData>
    <row r="1" spans="1:8">
      <c r="A1" s="3" t="s">
        <v>99</v>
      </c>
    </row>
    <row r="2" spans="1:8" ht="39.950000000000003" customHeight="1">
      <c r="A2" s="659" t="s">
        <v>19</v>
      </c>
      <c r="B2" s="659"/>
      <c r="C2" s="659"/>
      <c r="D2" s="659"/>
      <c r="E2" s="659"/>
      <c r="F2" s="659"/>
      <c r="G2" s="659"/>
      <c r="H2" s="659"/>
    </row>
    <row r="3" spans="1:8" ht="12.75" customHeight="1">
      <c r="A3" s="5"/>
      <c r="B3" s="5"/>
      <c r="C3" s="5"/>
      <c r="D3" s="5"/>
      <c r="E3" s="5"/>
      <c r="F3" s="5"/>
      <c r="G3" s="5"/>
      <c r="H3" s="5"/>
    </row>
    <row r="4" spans="1:8" ht="12.75" customHeight="1">
      <c r="A4" s="2" t="s">
        <v>21</v>
      </c>
    </row>
    <row r="5" spans="1:8" ht="24.95" customHeight="1">
      <c r="A5" s="626" t="s">
        <v>20</v>
      </c>
      <c r="B5" s="626"/>
      <c r="C5" s="626"/>
      <c r="D5" s="626"/>
      <c r="E5" s="626"/>
      <c r="F5" s="626"/>
      <c r="G5" s="626"/>
      <c r="H5" s="626"/>
    </row>
    <row r="7" spans="1:8">
      <c r="A7" s="3" t="s">
        <v>22</v>
      </c>
    </row>
    <row r="8" spans="1:8">
      <c r="A8" s="4" t="s">
        <v>23</v>
      </c>
    </row>
    <row r="9" spans="1:8">
      <c r="A9" t="s">
        <v>24</v>
      </c>
    </row>
    <row r="10" spans="1:8">
      <c r="A10" t="s">
        <v>25</v>
      </c>
    </row>
    <row r="11" spans="1:8">
      <c r="A11" t="s">
        <v>26</v>
      </c>
    </row>
    <row r="12" spans="1:8">
      <c r="A12" t="s">
        <v>27</v>
      </c>
    </row>
    <row r="13" spans="1:8">
      <c r="A13" t="s">
        <v>28</v>
      </c>
    </row>
    <row r="14" spans="1:8">
      <c r="A14" t="s">
        <v>29</v>
      </c>
    </row>
    <row r="15" spans="1:8">
      <c r="A15" t="s">
        <v>30</v>
      </c>
    </row>
    <row r="16" spans="1:8">
      <c r="A16" s="46" t="s">
        <v>31</v>
      </c>
      <c r="B16" s="46"/>
      <c r="C16" s="46"/>
      <c r="D16" s="46"/>
      <c r="E16" s="46"/>
      <c r="F16" s="46"/>
    </row>
    <row r="17" spans="1:8">
      <c r="A17" s="46" t="s">
        <v>32</v>
      </c>
      <c r="B17" s="46"/>
      <c r="C17" s="46"/>
      <c r="D17" s="46"/>
      <c r="E17" s="46"/>
      <c r="F17" s="46"/>
      <c r="G17" s="46"/>
    </row>
    <row r="18" spans="1:8" ht="24.95" customHeight="1">
      <c r="A18" s="626" t="s">
        <v>33</v>
      </c>
      <c r="B18" s="626"/>
      <c r="C18" s="626"/>
      <c r="D18" s="626"/>
      <c r="E18" s="626"/>
      <c r="F18" s="626"/>
      <c r="G18" s="626"/>
      <c r="H18" s="626"/>
    </row>
    <row r="19" spans="1:8" ht="24.95" customHeight="1">
      <c r="A19" s="626" t="s">
        <v>34</v>
      </c>
      <c r="B19" s="626"/>
      <c r="C19" s="626"/>
      <c r="D19" s="626"/>
      <c r="E19" s="626"/>
      <c r="F19" s="626"/>
      <c r="G19" s="626"/>
      <c r="H19" s="626"/>
    </row>
    <row r="20" spans="1:8">
      <c r="A20" t="s">
        <v>35</v>
      </c>
    </row>
    <row r="21" spans="1:8">
      <c r="A21" t="s">
        <v>36</v>
      </c>
    </row>
    <row r="22" spans="1:8">
      <c r="A22" t="s">
        <v>37</v>
      </c>
    </row>
    <row r="23" spans="1:8">
      <c r="A23" t="s">
        <v>38</v>
      </c>
    </row>
    <row r="24" spans="1:8">
      <c r="A24" t="s">
        <v>39</v>
      </c>
    </row>
    <row r="25" spans="1:8">
      <c r="A25" s="46" t="s">
        <v>100</v>
      </c>
      <c r="B25" s="46"/>
      <c r="C25" s="46"/>
    </row>
    <row r="26" spans="1:8">
      <c r="A26" t="s">
        <v>40</v>
      </c>
    </row>
    <row r="27" spans="1:8">
      <c r="A27" t="s">
        <v>41</v>
      </c>
    </row>
    <row r="28" spans="1:8">
      <c r="A28" t="s">
        <v>42</v>
      </c>
    </row>
    <row r="29" spans="1:8">
      <c r="A29" t="s">
        <v>43</v>
      </c>
    </row>
    <row r="30" spans="1:8">
      <c r="A30" s="46" t="s">
        <v>44</v>
      </c>
      <c r="B30" s="46"/>
      <c r="C30" s="46"/>
      <c r="D30" s="46"/>
      <c r="E30" s="46"/>
    </row>
    <row r="31" spans="1:8" ht="24.95" customHeight="1">
      <c r="A31" s="626" t="s">
        <v>45</v>
      </c>
      <c r="B31" s="626"/>
      <c r="C31" s="626"/>
      <c r="D31" s="626"/>
      <c r="E31" s="626"/>
      <c r="F31" s="626"/>
      <c r="G31" s="626"/>
      <c r="H31" s="626"/>
    </row>
    <row r="33" spans="1:1">
      <c r="A33" s="3" t="s">
        <v>46</v>
      </c>
    </row>
    <row r="34" spans="1:1">
      <c r="A34" t="s">
        <v>47</v>
      </c>
    </row>
    <row r="35" spans="1:1">
      <c r="A35" t="s">
        <v>48</v>
      </c>
    </row>
    <row r="36" spans="1:1">
      <c r="A36" t="s">
        <v>49</v>
      </c>
    </row>
    <row r="37" spans="1:1">
      <c r="A37" t="s">
        <v>50</v>
      </c>
    </row>
    <row r="38" spans="1:1">
      <c r="A38" t="s">
        <v>51</v>
      </c>
    </row>
  </sheetData>
  <sheetProtection password="CC49" sheet="1" objects="1" scenarios="1"/>
  <mergeCells count="5">
    <mergeCell ref="A31:H31"/>
    <mergeCell ref="A5:H5"/>
    <mergeCell ref="A2:H2"/>
    <mergeCell ref="A18:H18"/>
    <mergeCell ref="A19:H19"/>
  </mergeCells>
  <phoneticPr fontId="11" type="noConversion"/>
  <pageMargins left="0.39370078740157483" right="0.39370078740157483" top="0.39370078740157483" bottom="0.39370078740157483" header="0.39370078740157483" footer="0.3937007874015748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Componente</vt:lpstr>
      <vt:lpstr>Seguimiento</vt:lpstr>
      <vt:lpstr>Mapa</vt:lpstr>
      <vt:lpstr>Def.Riesgo</vt:lpstr>
      <vt:lpstr>Impacto</vt:lpstr>
      <vt:lpstr>Control</vt:lpstr>
      <vt:lpstr>Medicion Riesgo</vt:lpstr>
      <vt:lpstr>Valor-Riesgo</vt:lpstr>
      <vt:lpstr>Aspectos</vt:lpstr>
      <vt:lpstr>Componente!Área_de_impresión</vt:lpstr>
      <vt:lpstr>Componente!Títulos_a_imprimir</vt:lpstr>
      <vt:lpstr>Def.Riesgo!Títulos_a_imprimir</vt:lpstr>
      <vt:lpstr>Mapa!Títulos_a_imprimir</vt:lpstr>
      <vt:lpstr>Seguimiento!Títulos_a_imprimir</vt:lpstr>
    </vt:vector>
  </TitlesOfParts>
  <Company>CONCEJO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YCANCHILA</dc:creator>
  <cp:lastModifiedBy>REYNALDO ROA PARRA</cp:lastModifiedBy>
  <cp:lastPrinted>2017-02-08T14:47:50Z</cp:lastPrinted>
  <dcterms:created xsi:type="dcterms:W3CDTF">2013-02-11T16:40:34Z</dcterms:created>
  <dcterms:modified xsi:type="dcterms:W3CDTF">2018-04-12T20:22:42Z</dcterms:modified>
</cp:coreProperties>
</file>